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drawings/drawing7.xml" ContentType="application/vnd.openxmlformats-officedocument.drawing+xml"/>
  <Override PartName="/xl/tables/table12.xml" ContentType="application/vnd.openxmlformats-officedocument.spreadsheetml.table+xml"/>
  <Override PartName="/xl/drawings/drawing8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a.m.dias\Desktop\GuidaDias\GuidaDias\SemanaInternacional\"/>
    </mc:Choice>
  </mc:AlternateContent>
  <bookViews>
    <workbookView xWindow="0" yWindow="0" windowWidth="2160" windowHeight="0" tabRatio="774" firstSheet="2" activeTab="9"/>
  </bookViews>
  <sheets>
    <sheet name="ListaCompleta" sheetId="1" r:id="rId1"/>
    <sheet name="Contagem" sheetId="2" r:id="rId2"/>
    <sheet name="PessoalFaltaPagar" sheetId="10" r:id="rId3"/>
    <sheet name="Pagamento" sheetId="3" r:id="rId4"/>
    <sheet name="NaoPagos" sheetId="5" r:id="rId5"/>
    <sheet name="MobilityAgreement" sheetId="4" r:id="rId6"/>
    <sheet name="Update" sheetId="6" r:id="rId7"/>
    <sheet name="Observacoes" sheetId="7" r:id="rId8"/>
    <sheet name="CheckIN" sheetId="11" r:id="rId9"/>
    <sheet name="ListaPessoalConfirmado" sheetId="8" r:id="rId10"/>
    <sheet name="FolhaPresenças_1" sheetId="18" r:id="rId11"/>
    <sheet name="FolhaPresenças_2" sheetId="13" r:id="rId12"/>
    <sheet name="FolhaPresenças_3" sheetId="19" r:id="rId13"/>
    <sheet name="FolhaPresenças_4" sheetId="16" r:id="rId14"/>
    <sheet name="FolhaPresenças_5" sheetId="17" r:id="rId15"/>
  </sheets>
  <definedNames>
    <definedName name="_xlnm._FilterDatabase" localSheetId="0" hidden="1">ListaCompleta!$A$2:$L$198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E5" i="2"/>
  <c r="D5" i="2"/>
  <c r="C5" i="2"/>
  <c r="M6" i="2" l="1"/>
  <c r="K78" i="3" l="1"/>
  <c r="L79" i="3" s="1"/>
  <c r="D24" i="2"/>
  <c r="D25" i="2"/>
  <c r="D23" i="2"/>
  <c r="D22" i="2"/>
  <c r="D21" i="2"/>
  <c r="D20" i="2"/>
  <c r="D19" i="2"/>
  <c r="D18" i="2"/>
  <c r="D17" i="2"/>
  <c r="D16" i="2"/>
  <c r="C16" i="2"/>
  <c r="D15" i="2"/>
  <c r="D14" i="2"/>
  <c r="D13" i="2"/>
  <c r="D12" i="2"/>
  <c r="D11" i="2"/>
  <c r="D10" i="2"/>
  <c r="D9" i="2"/>
  <c r="D8" i="2"/>
  <c r="D7" i="2"/>
  <c r="D6" i="2"/>
  <c r="D4" i="2"/>
  <c r="D3" i="2"/>
  <c r="E3" i="2"/>
  <c r="D26" i="2" l="1"/>
  <c r="F25" i="2"/>
  <c r="F9" i="2" l="1"/>
  <c r="E9" i="2"/>
  <c r="C9" i="2"/>
  <c r="Q11" i="2" s="1"/>
  <c r="K21" i="3" l="1"/>
  <c r="F4" i="2" l="1"/>
  <c r="E4" i="2"/>
  <c r="C4" i="2"/>
  <c r="E25" i="2" l="1"/>
  <c r="C25" i="2"/>
  <c r="C23" i="2"/>
  <c r="C24" i="2"/>
  <c r="Q17" i="2" s="1"/>
  <c r="E24" i="2"/>
  <c r="F24" i="2"/>
  <c r="K6" i="2"/>
  <c r="O6" i="2" s="1"/>
  <c r="H24" i="2" l="1"/>
  <c r="I24" i="2" s="1"/>
  <c r="K8" i="2"/>
  <c r="F21" i="2" l="1"/>
  <c r="E21" i="2"/>
  <c r="C21" i="2"/>
  <c r="E23" i="2" l="1"/>
  <c r="E22" i="2"/>
  <c r="E20" i="2"/>
  <c r="E19" i="2"/>
  <c r="E18" i="2"/>
  <c r="E17" i="2"/>
  <c r="E16" i="2"/>
  <c r="E15" i="2"/>
  <c r="E14" i="2"/>
  <c r="E13" i="2"/>
  <c r="E12" i="2"/>
  <c r="E11" i="2"/>
  <c r="E10" i="2"/>
  <c r="E8" i="2"/>
  <c r="E7" i="2"/>
  <c r="E6" i="2"/>
  <c r="F23" i="2"/>
  <c r="F22" i="2"/>
  <c r="F20" i="2"/>
  <c r="F19" i="2"/>
  <c r="F18" i="2"/>
  <c r="F17" i="2"/>
  <c r="F16" i="2"/>
  <c r="F15" i="2"/>
  <c r="F14" i="2"/>
  <c r="F13" i="2"/>
  <c r="F12" i="2"/>
  <c r="F11" i="2"/>
  <c r="F10" i="2"/>
  <c r="F8" i="2"/>
  <c r="F7" i="2"/>
  <c r="F6" i="2"/>
  <c r="F3" i="2"/>
  <c r="C22" i="2"/>
  <c r="C20" i="2"/>
  <c r="Q16" i="2" s="1"/>
  <c r="C19" i="2"/>
  <c r="C18" i="2"/>
  <c r="Q15" i="2" s="1"/>
  <c r="C17" i="2"/>
  <c r="Q14" i="2" s="1"/>
  <c r="C15" i="2"/>
  <c r="C14" i="2"/>
  <c r="C13" i="2"/>
  <c r="Q13" i="2" s="1"/>
  <c r="C12" i="2"/>
  <c r="C11" i="2"/>
  <c r="C10" i="2"/>
  <c r="Q12" i="2" s="1"/>
  <c r="C8" i="2"/>
  <c r="C7" i="2"/>
  <c r="C6" i="2"/>
  <c r="C3" i="2"/>
  <c r="Q10" i="2" s="1"/>
  <c r="Q18" i="2" l="1"/>
  <c r="C26" i="2"/>
  <c r="F26" i="2"/>
  <c r="E26" i="2"/>
  <c r="H13" i="2"/>
  <c r="I13" i="2" s="1"/>
  <c r="H19" i="2"/>
  <c r="I19" i="2" s="1"/>
  <c r="H26" i="2" l="1"/>
  <c r="I26" i="2" s="1"/>
  <c r="M19" i="2"/>
  <c r="K7" i="2"/>
</calcChain>
</file>

<file path=xl/sharedStrings.xml><?xml version="1.0" encoding="utf-8"?>
<sst xmlns="http://schemas.openxmlformats.org/spreadsheetml/2006/main" count="4106" uniqueCount="860">
  <si>
    <t>Nomes</t>
  </si>
  <si>
    <t>Tipo de Mobilidade</t>
  </si>
  <si>
    <t>Escola/Serviço</t>
  </si>
  <si>
    <t>Género</t>
  </si>
  <si>
    <t>Alojamento</t>
  </si>
  <si>
    <t>Data de Chegada</t>
  </si>
  <si>
    <t>Data de saída</t>
  </si>
  <si>
    <t>Instituição de origem</t>
  </si>
  <si>
    <t>País</t>
  </si>
  <si>
    <t>Código Área</t>
  </si>
  <si>
    <t>email</t>
  </si>
  <si>
    <t>Observações</t>
  </si>
  <si>
    <t>F</t>
  </si>
  <si>
    <t>STA</t>
  </si>
  <si>
    <t>CZ</t>
  </si>
  <si>
    <t>STT</t>
  </si>
  <si>
    <t>SC</t>
  </si>
  <si>
    <t>DE</t>
  </si>
  <si>
    <t>Esslei</t>
  </si>
  <si>
    <t>Mobilidade STA/STT 2017/2018</t>
  </si>
  <si>
    <t>Jaroslava Bredlová</t>
  </si>
  <si>
    <t xml:space="preserve">University of J. E. Purkyně </t>
  </si>
  <si>
    <t>Fisioterapia</t>
  </si>
  <si>
    <t>Jaroslava.Bredlova@ujep.cz</t>
  </si>
  <si>
    <t>Silke Bergmann</t>
  </si>
  <si>
    <t>Friedrich-Alexander-Universität Erlangen-Nürnberg</t>
  </si>
  <si>
    <t>Jurídico</t>
  </si>
  <si>
    <t>silke.bergmann@fau.de</t>
  </si>
  <si>
    <t>Nutrição e Dietética</t>
  </si>
  <si>
    <t>Semmelweis University</t>
  </si>
  <si>
    <t>HR</t>
  </si>
  <si>
    <t>suto.eva@se-etk.hu</t>
  </si>
  <si>
    <t xml:space="preserve">Zoltánné HORVÁTH </t>
  </si>
  <si>
    <t xml:space="preserve">Katalin TÁTRAI-NÉMETH </t>
  </si>
  <si>
    <t>k.nemethne@gmail.com</t>
  </si>
  <si>
    <t>Pedro Gutiérrez Morano</t>
  </si>
  <si>
    <t>M</t>
  </si>
  <si>
    <t>ES</t>
  </si>
  <si>
    <t>Enfermagem</t>
  </si>
  <si>
    <t>pegumo@unex.es</t>
  </si>
  <si>
    <t xml:space="preserve">Univ. da Extremadura -Centro Universitario de Plasencia </t>
  </si>
  <si>
    <t xml:space="preserve">Aleksandra Chrapowicka </t>
  </si>
  <si>
    <t>ESECS</t>
  </si>
  <si>
    <t xml:space="preserve">AHE in Lodz </t>
  </si>
  <si>
    <t>PL</t>
  </si>
  <si>
    <t>winc99@gazeta.pl</t>
  </si>
  <si>
    <t>Marcello Angotti</t>
  </si>
  <si>
    <t>ESTG</t>
  </si>
  <si>
    <t>Universidade federal do Rio de Janeiro</t>
  </si>
  <si>
    <t>BR</t>
  </si>
  <si>
    <t>Gestão</t>
  </si>
  <si>
    <t>privado</t>
  </si>
  <si>
    <t>angotti@gmail.com</t>
  </si>
  <si>
    <t xml:space="preserve">Aygul Yeprem </t>
  </si>
  <si>
    <t>canaygul@gmx.net</t>
  </si>
  <si>
    <t>Yildiz Technical University</t>
  </si>
  <si>
    <t>TR</t>
  </si>
  <si>
    <t>Eng. Mecânica</t>
  </si>
  <si>
    <t>José Ortega Alvarez</t>
  </si>
  <si>
    <t>Universidad de Alicante</t>
  </si>
  <si>
    <t>Eng. Civil</t>
  </si>
  <si>
    <t>jm.ortegaua@gmail.com</t>
  </si>
  <si>
    <t>Tin Kramberger</t>
  </si>
  <si>
    <t>Technicko Veleuciliste u Zagrab</t>
  </si>
  <si>
    <t>Eng. Informática</t>
  </si>
  <si>
    <t>tin@tvz.hr</t>
  </si>
  <si>
    <t>ivan Cesar</t>
  </si>
  <si>
    <t>icesar@tvz.hr</t>
  </si>
  <si>
    <t>Miriam Valkova</t>
  </si>
  <si>
    <t>mimi.jordan@gmail.com</t>
  </si>
  <si>
    <t xml:space="preserve">Faculty of Forestry - Department of Natural Environment </t>
  </si>
  <si>
    <t>SK</t>
  </si>
  <si>
    <t>Jiri Mazal</t>
  </si>
  <si>
    <t>jiri.mazal@upol.cz</t>
  </si>
  <si>
    <t xml:space="preserve">Palacky University Olomouc -Faculty of Science </t>
  </si>
  <si>
    <t xml:space="preserve">Kleftodimos Alexandros </t>
  </si>
  <si>
    <t>Western Macedonia University of Applied Sciences</t>
  </si>
  <si>
    <t>kleftodimos@kastoria.teikoz.gr</t>
  </si>
  <si>
    <t>GR</t>
  </si>
  <si>
    <t>Ilse Nuytemans</t>
  </si>
  <si>
    <t>staffmobility.heb@KdG.be</t>
  </si>
  <si>
    <t>Faculty of Business Sciences - Karol de Grote University College</t>
  </si>
  <si>
    <t>BE</t>
  </si>
  <si>
    <t>Michaela Moldova Chovancova</t>
  </si>
  <si>
    <t>Catholic University in Ružomberok</t>
  </si>
  <si>
    <t xml:space="preserve">Ana Pinilla San Juan </t>
  </si>
  <si>
    <t>University of La Rioja</t>
  </si>
  <si>
    <t>ana.pinilla@unirioja.es</t>
  </si>
  <si>
    <t>michaela.moldova.chovancova@ku.sk</t>
  </si>
  <si>
    <t xml:space="preserve"> jazmina.soldevilla@unirioja.es</t>
  </si>
  <si>
    <t>Jazmina Soldevilla Sanz</t>
  </si>
  <si>
    <t xml:space="preserve">Valentina Di Pietrantonio </t>
  </si>
  <si>
    <t>Università degli Studi Niccolò Cusano</t>
  </si>
  <si>
    <t>valentina.dipietrantonio@unicusano.it</t>
  </si>
  <si>
    <t>IT</t>
  </si>
  <si>
    <t>Melis Tuncay Kahvecioglu</t>
  </si>
  <si>
    <t xml:space="preserve">Mugla Sıtkı Koçman Üniversitesi </t>
  </si>
  <si>
    <t>intoffice@mu.edu.tr</t>
  </si>
  <si>
    <t>ahuerik@mu.edu.tr</t>
  </si>
  <si>
    <t>Ahu Erik Karazeybek</t>
  </si>
  <si>
    <t>Marta Kłosowska</t>
  </si>
  <si>
    <t xml:space="preserve">Wroclaw University of Science and Technology </t>
  </si>
  <si>
    <t>marta.klosowska@pwr.edu.pl</t>
  </si>
  <si>
    <t>Imants Jevdokimovs</t>
  </si>
  <si>
    <t>Riga Graduate School of Law</t>
  </si>
  <si>
    <t>Imants.Jevdokimovs@rgsl.edu.lv</t>
  </si>
  <si>
    <t>LV</t>
  </si>
  <si>
    <t>Aija Melbārde</t>
  </si>
  <si>
    <t>Latvian Academy of Culture</t>
  </si>
  <si>
    <t>info@lka.edu.lv</t>
  </si>
  <si>
    <t>aija.luse@lka.edu.lv</t>
  </si>
  <si>
    <t>Aija Lūse</t>
  </si>
  <si>
    <t>Agnieszka Szczepanska</t>
  </si>
  <si>
    <t>agnieszka.szczepanska@upjp2.edu.pl</t>
  </si>
  <si>
    <t xml:space="preserve">Pontifical University of John Paul II in Krakow </t>
  </si>
  <si>
    <t xml:space="preserve">ewelina.uryc@upjp2.edu.pl </t>
  </si>
  <si>
    <t>Ewelina Uryć</t>
  </si>
  <si>
    <t>Mari Rytisalo</t>
  </si>
  <si>
    <t>mari.rytisalo@tamk.fi</t>
  </si>
  <si>
    <t>Tampere University of Applied Sciences</t>
  </si>
  <si>
    <t>FI</t>
  </si>
  <si>
    <t>Ieva Januškevičiūtė</t>
  </si>
  <si>
    <t>Kaunas University of Technology</t>
  </si>
  <si>
    <t>ieva.januskeviciute@ktu.lt</t>
  </si>
  <si>
    <t>justina.vitonyte@ktu.lt</t>
  </si>
  <si>
    <t>LT</t>
  </si>
  <si>
    <t xml:space="preserve">Justina Vitonytė </t>
  </si>
  <si>
    <t xml:space="preserve">Gintarė Kubilienė </t>
  </si>
  <si>
    <t xml:space="preserve">Lithuanian Sports University </t>
  </si>
  <si>
    <t>gintare.kubiliene@lsu.lt</t>
  </si>
  <si>
    <t xml:space="preserve">Zuzana Michelfeitova </t>
  </si>
  <si>
    <t>University of Hradec Králové</t>
  </si>
  <si>
    <t>zuzana.michelfeitova@uhk.cz</t>
  </si>
  <si>
    <t>miloslava.conkova@uhk.cz</t>
  </si>
  <si>
    <t>Miloslava Conkova</t>
  </si>
  <si>
    <t>Ladislav Suhányi</t>
  </si>
  <si>
    <t>University of Presov</t>
  </si>
  <si>
    <t>Mária Novaková</t>
  </si>
  <si>
    <t>Helena Galdunová</t>
  </si>
  <si>
    <t>ladislav.suhanyi@unipo.sk</t>
  </si>
  <si>
    <t>maria.novakova@unipo.sk</t>
  </si>
  <si>
    <t>helena.galdunova@unipo.sk</t>
  </si>
  <si>
    <t>Sanel halilbegovic</t>
  </si>
  <si>
    <t>International Burch University</t>
  </si>
  <si>
    <t>sanel.halilbegovic@ibu.edu.ba</t>
  </si>
  <si>
    <t>BA</t>
  </si>
  <si>
    <t>Vanina Trifan</t>
  </si>
  <si>
    <t>Grigorie Sanda</t>
  </si>
  <si>
    <t>"Aurel Vlaicu" University of Arad </t>
  </si>
  <si>
    <t>sandaksg@yahoo.com</t>
  </si>
  <si>
    <t>vanina.boglea@yahoo.com</t>
  </si>
  <si>
    <t>RO</t>
  </si>
  <si>
    <t>Serviços Centrais</t>
  </si>
  <si>
    <t>Open Staff Week</t>
  </si>
  <si>
    <t>Javier Cuberto Juanez</t>
  </si>
  <si>
    <t>University of Extremadura</t>
  </si>
  <si>
    <t>jcubero@unex.es</t>
  </si>
  <si>
    <t>Jan Norman</t>
  </si>
  <si>
    <t>Luleå University of Technology</t>
  </si>
  <si>
    <t>SE</t>
  </si>
  <si>
    <t>Dorota Zarek</t>
  </si>
  <si>
    <t>d.zarek@pwsz.elblag.pl</t>
  </si>
  <si>
    <t>The State University of Applied Sciences (Elblag)</t>
  </si>
  <si>
    <t>Nermina Durmić</t>
  </si>
  <si>
    <t>nermina.durmin@itu.edu.ba</t>
  </si>
  <si>
    <t>Carlos A. Jara Bravo</t>
  </si>
  <si>
    <t>University of Alicante</t>
  </si>
  <si>
    <t xml:space="preserve">cajbua@gmail.com </t>
  </si>
  <si>
    <t>Iryna Shvets</t>
  </si>
  <si>
    <t>UA</t>
  </si>
  <si>
    <t>Donetsk National Technical University</t>
  </si>
  <si>
    <t>irina_shvets13@ukr.net</t>
  </si>
  <si>
    <t>Yevgen Zbykovskyy</t>
  </si>
  <si>
    <t>Donestsk National Technical University</t>
  </si>
  <si>
    <t>zeixtt@gmail.com</t>
  </si>
  <si>
    <t>Latifa Ilahi</t>
  </si>
  <si>
    <t>Investigator</t>
  </si>
  <si>
    <t xml:space="preserve">University of Sousse </t>
  </si>
  <si>
    <t>TN</t>
  </si>
  <si>
    <t>ilahilatifa@gmail.com</t>
  </si>
  <si>
    <t>Matemática</t>
  </si>
  <si>
    <t>Tecnologia de Informação</t>
  </si>
  <si>
    <t>Sistema de Engenharia Automática</t>
  </si>
  <si>
    <t>Health Sciences</t>
  </si>
  <si>
    <t>Engenharia Quimica</t>
  </si>
  <si>
    <t>Relações Internacionais</t>
  </si>
  <si>
    <t>STA(ICM)</t>
  </si>
  <si>
    <t>Zoltánné Horváth</t>
  </si>
  <si>
    <t>Katalin Tátrai-Németh</t>
  </si>
  <si>
    <t xml:space="preserve">Raquel Sebio García </t>
  </si>
  <si>
    <t xml:space="preserve">Jana Evangelista </t>
  </si>
  <si>
    <t xml:space="preserve">Universitat Pompeu Fabra </t>
  </si>
  <si>
    <t>HU</t>
  </si>
  <si>
    <t>Dietética</t>
  </si>
  <si>
    <t>jaroslava.bredlova@ujep.cz</t>
  </si>
  <si>
    <t>horvathzne@se-etk.hu</t>
  </si>
  <si>
    <t>dr.tatrai@se-etk.hu</t>
  </si>
  <si>
    <t>Agnieszka Dardzinska Glebicka</t>
  </si>
  <si>
    <t>Bialystok University of technology</t>
  </si>
  <si>
    <t>Mechanical Engineering</t>
  </si>
  <si>
    <t>a.dardzinska@pb.edu.pl</t>
  </si>
  <si>
    <t>Agnieszka Sakowicz</t>
  </si>
  <si>
    <t>a.sakowicz@pb.edu.pl</t>
  </si>
  <si>
    <t>jan.norman@ltu.se</t>
  </si>
  <si>
    <t>Prof. Cátia Cebola</t>
  </si>
  <si>
    <t>Katharina Schmidt</t>
  </si>
  <si>
    <t xml:space="preserve">Bochum University of Applied Sciences </t>
  </si>
  <si>
    <t>katharina.schmidt@hs-bochum.de</t>
  </si>
  <si>
    <t>Gintaris Kaplauskas</t>
  </si>
  <si>
    <t>Vilnius Gediminas Technical University</t>
  </si>
  <si>
    <t>Gintaris.Kaklasukas@vgtu.lt</t>
  </si>
  <si>
    <t>International Week</t>
  </si>
  <si>
    <t>11-05-2018</t>
  </si>
  <si>
    <t>University of Computer Sciences and Economics in Olsztyn</t>
  </si>
  <si>
    <t>magdalenawolinska@wp.pl</t>
  </si>
  <si>
    <t>Magdalena Wolinska</t>
  </si>
  <si>
    <t>Beata Marcinkowska</t>
  </si>
  <si>
    <t>Strzeminski Academi of Fine Arts in Lodz</t>
  </si>
  <si>
    <t>beata.marcinkowska@asp.lodz.pl</t>
  </si>
  <si>
    <t>Ewa Wojtyniak-Debinska</t>
  </si>
  <si>
    <t>Erman Akilli</t>
  </si>
  <si>
    <t>Ahi Evran University</t>
  </si>
  <si>
    <t>Ahmet Gokbel</t>
  </si>
  <si>
    <t>Institutional Coordinator</t>
  </si>
  <si>
    <t>Vice-rector for Int. rel.</t>
  </si>
  <si>
    <t>Metaxa Wasiliki</t>
  </si>
  <si>
    <t>vassiliki.metaxa@uni-due.de</t>
  </si>
  <si>
    <t>Georgia Galanopoulou</t>
  </si>
  <si>
    <t>University Duisburg-Essen</t>
  </si>
  <si>
    <t>Birgit Metaxas</t>
  </si>
  <si>
    <t>birgit.metaxas@uni-due.de</t>
  </si>
  <si>
    <t>georgia.galanopoulou@uni-due.de</t>
  </si>
  <si>
    <t>Carmela Zaccardi</t>
  </si>
  <si>
    <t>Universitá Campus Bio-Medico di Roma</t>
  </si>
  <si>
    <t>c.zaccardi@unicampus.it</t>
  </si>
  <si>
    <t>Janina Przybyszewska</t>
  </si>
  <si>
    <t xml:space="preserve">Airi Paloste </t>
  </si>
  <si>
    <t>Lapland University of Applied Sciences</t>
  </si>
  <si>
    <t>FIN</t>
  </si>
  <si>
    <t>j.przybyszewska@awf.edu.pl</t>
  </si>
  <si>
    <t>Jozef Pilsudski University of Pysical Education in Warsaw</t>
  </si>
  <si>
    <t>Saarnio Reetta</t>
  </si>
  <si>
    <t>reetta.saarnio@lapinamk.fi</t>
  </si>
  <si>
    <t>airi.paloste@lapinamk.fi</t>
  </si>
  <si>
    <t xml:space="preserve"> Lindmane Madara</t>
  </si>
  <si>
    <t>Erasmus Coordinator</t>
  </si>
  <si>
    <t>Liepaja University</t>
  </si>
  <si>
    <t>erasmus@liepu.lv</t>
  </si>
  <si>
    <t>Jana Prasovska</t>
  </si>
  <si>
    <t xml:space="preserve">Int. Relations </t>
  </si>
  <si>
    <t>jana.prasovska@umb.sk</t>
  </si>
  <si>
    <t>Tomász Tasiemski</t>
  </si>
  <si>
    <t>Poznán University of  Physical Education</t>
  </si>
  <si>
    <t>Teacher</t>
  </si>
  <si>
    <t>tasiemski@awf.poznam.pl</t>
  </si>
  <si>
    <t>Daniel Reiter</t>
  </si>
  <si>
    <t>Free University of Bolzano</t>
  </si>
  <si>
    <t>Advisory Marketing</t>
  </si>
  <si>
    <t>Sena Sebit</t>
  </si>
  <si>
    <t>Istambul Medeniyet University</t>
  </si>
  <si>
    <t>Teaacher</t>
  </si>
  <si>
    <t>senaevren@gmail.com</t>
  </si>
  <si>
    <t>Robert Florek</t>
  </si>
  <si>
    <t>Veselina Dobreva</t>
  </si>
  <si>
    <t>Technical unviersity of Sofia</t>
  </si>
  <si>
    <t>BG</t>
  </si>
  <si>
    <t>vdobreva@tu-sofia.bg</t>
  </si>
  <si>
    <t>Verginia Tudjarova</t>
  </si>
  <si>
    <t>Technical University of Sofia</t>
  </si>
  <si>
    <t>International office</t>
  </si>
  <si>
    <t>Secretary</t>
  </si>
  <si>
    <t>verginia@tu-sofia.bg</t>
  </si>
  <si>
    <t>Daniela Slovakova</t>
  </si>
  <si>
    <t>University of Zilina</t>
  </si>
  <si>
    <t>Manager Food Hall</t>
  </si>
  <si>
    <t>daniela.slovakova@uniza.sk</t>
  </si>
  <si>
    <t>Bürge</t>
  </si>
  <si>
    <t>Baskent University</t>
  </si>
  <si>
    <t>International Relations</t>
  </si>
  <si>
    <t>bkoc@baskent.edu.tr</t>
  </si>
  <si>
    <t>Pisk Silvija</t>
  </si>
  <si>
    <t>Faculty of Humanities and Social Science of Zagreb</t>
  </si>
  <si>
    <t>Librarian</t>
  </si>
  <si>
    <t>spisk@ffzg.hr</t>
  </si>
  <si>
    <t>Kos Stela</t>
  </si>
  <si>
    <t>stkos@ffzg.hr</t>
  </si>
  <si>
    <t>Ovidiu Dan Glavan</t>
  </si>
  <si>
    <t>Aurel Vlaicu University of Arad</t>
  </si>
  <si>
    <t>glavan@fortuna.com.ro</t>
  </si>
  <si>
    <t>Ioan Radu</t>
  </si>
  <si>
    <t>raduioanuav@gmail.com</t>
  </si>
  <si>
    <t>Alexandru Popa</t>
  </si>
  <si>
    <t>alexpopaarad@yahoo.com</t>
  </si>
  <si>
    <t>Liga Radina</t>
  </si>
  <si>
    <t>Riga Technical University</t>
  </si>
  <si>
    <t>liga.upeniece@rtu.lv</t>
  </si>
  <si>
    <t>Alena  Dobrotova</t>
  </si>
  <si>
    <t>Matej Bel University</t>
  </si>
  <si>
    <t>Matej Bel University in Banska Bystrica</t>
  </si>
  <si>
    <t>International relations</t>
  </si>
  <si>
    <t>Jana Gjasikova</t>
  </si>
  <si>
    <t>?</t>
  </si>
  <si>
    <t>jana.gjasikova@uniza.sk</t>
  </si>
  <si>
    <t>Jana Belacikova</t>
  </si>
  <si>
    <t>kvestoriat@uniza.sk</t>
  </si>
  <si>
    <t>Marta Cicek-lachowicz</t>
  </si>
  <si>
    <t>Specialist</t>
  </si>
  <si>
    <t>martaciseklachowicz@gmail.com</t>
  </si>
  <si>
    <t>Dorota Dzieciol</t>
  </si>
  <si>
    <t>University of Wroclaw</t>
  </si>
  <si>
    <t>Univerrsity of Wroclaw</t>
  </si>
  <si>
    <t>Ketola Kirsti</t>
  </si>
  <si>
    <t>Teacher Business and Culture</t>
  </si>
  <si>
    <t>kirsti.ketola@lapinamk.fi</t>
  </si>
  <si>
    <t>Adnam  Menderes University</t>
  </si>
  <si>
    <t>Project manager</t>
  </si>
  <si>
    <t>eda.yapici@adu.edu.tr</t>
  </si>
  <si>
    <t>Klaipeda University</t>
  </si>
  <si>
    <t>jurgita.grigoniene@ku.lt</t>
  </si>
  <si>
    <t xml:space="preserve"> Yapici Eda</t>
  </si>
  <si>
    <t xml:space="preserve">Jurgita Grigoniene </t>
  </si>
  <si>
    <t>Ekaterina Ivanova</t>
  </si>
  <si>
    <t>Vasil Levski National Military University</t>
  </si>
  <si>
    <t>International officer</t>
  </si>
  <si>
    <t>ekaterina.vt.bg@gmail.com</t>
  </si>
  <si>
    <t>Elena Atanasova</t>
  </si>
  <si>
    <t>Diana Timova</t>
  </si>
  <si>
    <t>diana.timova@nvu.bg</t>
  </si>
  <si>
    <t>Lorbiecka Bozena</t>
  </si>
  <si>
    <t>Gdansk University of Technology</t>
  </si>
  <si>
    <t>blorb@pg.edu.pl</t>
  </si>
  <si>
    <t>Selahattin Söylemez</t>
  </si>
  <si>
    <t>Istambul Esenyurt University</t>
  </si>
  <si>
    <t>selahattinsoylemez@esenyurt.edu.tr</t>
  </si>
  <si>
    <t>Public Relations</t>
  </si>
  <si>
    <t>Annalisa Mastrototaro</t>
  </si>
  <si>
    <t>University Campus Bio medico- Rome</t>
  </si>
  <si>
    <t>Human Resources Assistant</t>
  </si>
  <si>
    <t>Lenka Krizova</t>
  </si>
  <si>
    <t>Univerzita Jana Evangelisty Purkyne Usti nad Labem</t>
  </si>
  <si>
    <t>lenka.krizova@ujep.cz</t>
  </si>
  <si>
    <t>Ayfer Cambolat</t>
  </si>
  <si>
    <t>ayfercanbolat@esenyurt.edu.tr</t>
  </si>
  <si>
    <t>Zoi Trigazi</t>
  </si>
  <si>
    <t>Athens University of Economics and Business</t>
  </si>
  <si>
    <t>Research centre</t>
  </si>
  <si>
    <t>zoetrig@yahoo.com</t>
  </si>
  <si>
    <r>
      <t>Ya</t>
    </r>
    <r>
      <rPr>
        <sz val="11"/>
        <color theme="1"/>
        <rFont val="Calibri"/>
        <family val="2"/>
      </rPr>
      <t>ğiz  Mutlu Gülsev</t>
    </r>
  </si>
  <si>
    <t>mutluyagiz@esenyurt.edu.tr</t>
  </si>
  <si>
    <t xml:space="preserve">Tuygun Yüksel </t>
  </si>
  <si>
    <t>yukseltuygun@esenyurt.edu.tr</t>
  </si>
  <si>
    <t>Thierry Lebrec</t>
  </si>
  <si>
    <t>University Caen Normandie</t>
  </si>
  <si>
    <t>FR</t>
  </si>
  <si>
    <t>thierry.lebrec@unicaen.fr</t>
  </si>
  <si>
    <t>ENSEA</t>
  </si>
  <si>
    <t>Assistant Accountant</t>
  </si>
  <si>
    <t>nelly.soor@ensea.fr</t>
  </si>
  <si>
    <t>Nelly Soor</t>
  </si>
  <si>
    <t xml:space="preserve">Joanna Kaliszuk </t>
  </si>
  <si>
    <t>Gdansk University of technology</t>
  </si>
  <si>
    <t>Administration</t>
  </si>
  <si>
    <t>joakalis@pg.edu.pl</t>
  </si>
  <si>
    <t>Elena Gabardi</t>
  </si>
  <si>
    <t>elena.gabardi@unibz.it</t>
  </si>
  <si>
    <t>Ilga Neija</t>
  </si>
  <si>
    <t>Riga Tecnhical University</t>
  </si>
  <si>
    <t>ilga@neija@rtu.lv</t>
  </si>
  <si>
    <t>Audrone Zukaukaite</t>
  </si>
  <si>
    <t>audrone.zukauskaite@ku.lt</t>
  </si>
  <si>
    <t>Joanna  Sobolewska-Chejmanowska</t>
  </si>
  <si>
    <t>Administrative specialist</t>
  </si>
  <si>
    <t>joachejm@pg.edu.pl</t>
  </si>
  <si>
    <t>Miroslav Skoda</t>
  </si>
  <si>
    <t>DTI University</t>
  </si>
  <si>
    <t>skoda@dti.sk</t>
  </si>
  <si>
    <t xml:space="preserve"> Marta SKODOVA</t>
  </si>
  <si>
    <t>marta.fabo@gmail.com</t>
  </si>
  <si>
    <t xml:space="preserve">KARABIYIK CAN </t>
  </si>
  <si>
    <t>Manısa Celal Bayar Universıty</t>
  </si>
  <si>
    <t>c_karabiyik@hotmail.com</t>
  </si>
  <si>
    <t>Busra KUTLU KARABIYIK</t>
  </si>
  <si>
    <t>Adnan Menderes University</t>
  </si>
  <si>
    <t>busra.kutlu@adu.edu.tr</t>
  </si>
  <si>
    <t>Nifli Elefhteria</t>
  </si>
  <si>
    <t>Traineeships</t>
  </si>
  <si>
    <t>enifli@aueb.gr</t>
  </si>
  <si>
    <t>Smyrnaki Argyri</t>
  </si>
  <si>
    <t>Secretaria post.graduation</t>
  </si>
  <si>
    <t>argsmyrnaki@gmail.com</t>
  </si>
  <si>
    <t>Tugrul Taski</t>
  </si>
  <si>
    <t>Sakarya University</t>
  </si>
  <si>
    <t>ttasci@sakarya.edu.tr</t>
  </si>
  <si>
    <t>Tuija Kuisma</t>
  </si>
  <si>
    <t>tuija.kuisma@lapinamk.fi</t>
  </si>
  <si>
    <t>University of Thessaly</t>
  </si>
  <si>
    <t>sgogou@lib.uth.gr</t>
  </si>
  <si>
    <t>Maria-Argyro Paschali</t>
  </si>
  <si>
    <t>librarian</t>
  </si>
  <si>
    <t>pashali@lib.uth.gr</t>
  </si>
  <si>
    <t xml:space="preserve">Dorota Zarek </t>
  </si>
  <si>
    <t xml:space="preserve"> Agata Richter </t>
  </si>
  <si>
    <t>Sofia Makrynioti</t>
  </si>
  <si>
    <t>sofiamak@aueb.gr</t>
  </si>
  <si>
    <t>Stasiak Makary</t>
  </si>
  <si>
    <t>University of Humanities and Economics in Lodz</t>
  </si>
  <si>
    <t>erasmus@ahe.lodz.pl</t>
  </si>
  <si>
    <t>President</t>
  </si>
  <si>
    <t>Marta Habiger</t>
  </si>
  <si>
    <t>marta.habiger@uwr.edu.pl</t>
  </si>
  <si>
    <t>International Officer</t>
  </si>
  <si>
    <t>Karkonosze College in Jelenia Gora in Poland</t>
  </si>
  <si>
    <t>Publishing Office</t>
  </si>
  <si>
    <t>barbara.maczka@kpswjg.pl</t>
  </si>
  <si>
    <t>Magdalena Dabek</t>
  </si>
  <si>
    <t>Librairian</t>
  </si>
  <si>
    <t>Iwona Kokalska</t>
  </si>
  <si>
    <t>iwona.sokalska@kpswjg.pl</t>
  </si>
  <si>
    <t>Hulya Cakmak</t>
  </si>
  <si>
    <t>CDRSP</t>
  </si>
  <si>
    <t>13.05.-2018</t>
  </si>
  <si>
    <t>Hitit Universitesi</t>
  </si>
  <si>
    <t>Food Engineering</t>
  </si>
  <si>
    <t>hulyacakmak@hitit.edu.tr</t>
  </si>
  <si>
    <t>Aysel ŞAHİN KAYA</t>
  </si>
  <si>
    <t xml:space="preserve">Tekin Tahsin Galip </t>
  </si>
  <si>
    <t>Batman University</t>
  </si>
  <si>
    <t>tahsingaliptekin@gmail.com</t>
  </si>
  <si>
    <t>Katalin Szeli</t>
  </si>
  <si>
    <t>Eötvös Loránd University</t>
  </si>
  <si>
    <t>szeli.katalin@btk.elte.hu</t>
  </si>
  <si>
    <t>Administrative Specialist</t>
  </si>
  <si>
    <t>Eleni Satasi</t>
  </si>
  <si>
    <t>esatasi@lib.uth.gr</t>
  </si>
  <si>
    <t>Niina Syrjälä</t>
  </si>
  <si>
    <t>niina.syrjala@lapinamk.fi</t>
  </si>
  <si>
    <t>Jorma Mölläri</t>
  </si>
  <si>
    <t>jorma.mollari@lapinamk.fi</t>
  </si>
  <si>
    <t>Amaya Erro-Garcés</t>
  </si>
  <si>
    <t>Public University of Navarre</t>
  </si>
  <si>
    <t>amaya.erro@unavarra.es</t>
  </si>
  <si>
    <t>MARIA KANELLA</t>
  </si>
  <si>
    <t>mkanella@aueb.gr</t>
  </si>
  <si>
    <t>ATHENS UNIVERSITY OF ECONOMICS AND BUSINESS</t>
  </si>
  <si>
    <t>Traineeship Office</t>
  </si>
  <si>
    <t>Sabina Novakovič</t>
  </si>
  <si>
    <t>University of Ljubljana Academy of Fine Arts and Design</t>
  </si>
  <si>
    <t>SI</t>
  </si>
  <si>
    <t>Sec. Design. Department</t>
  </si>
  <si>
    <t>sabina.novakovic@aluo.uni-lj.si</t>
  </si>
  <si>
    <t>Martina Majić</t>
  </si>
  <si>
    <t>University of Applied Sciences</t>
  </si>
  <si>
    <t>Head Tourism</t>
  </si>
  <si>
    <t>martina.majic@vern.hr</t>
  </si>
  <si>
    <t>Stana Odak Krasić</t>
  </si>
  <si>
    <t>Head Pub. Relations and Media</t>
  </si>
  <si>
    <t>stana.odak.krasic@vern.hr</t>
  </si>
  <si>
    <t>REŞAT AÇIKGÖZ</t>
  </si>
  <si>
    <t>MUŞ ALPARSLAN UNIVERSITY</t>
  </si>
  <si>
    <t>r.acikgoz@alparslan.edu.tr</t>
  </si>
  <si>
    <t>AYKUT KÜÇÜKPARMAK</t>
  </si>
  <si>
    <t>a.kucukparmak@alparslan.edu.tr</t>
  </si>
  <si>
    <t>BERAT ÇİÇEK</t>
  </si>
  <si>
    <t>b.cicek@alparslan.edu.tr</t>
  </si>
  <si>
    <t>Kassiani Choli</t>
  </si>
  <si>
    <t>Administrative staff</t>
  </si>
  <si>
    <t>kacholi@aueb.gr</t>
  </si>
  <si>
    <t>Tzogani Nafsika</t>
  </si>
  <si>
    <t>nafsitzogani@aueb.gr</t>
  </si>
  <si>
    <t>Vildan AKVERAN</t>
  </si>
  <si>
    <t>Istanbul Medeniyet University</t>
  </si>
  <si>
    <t>vildan.akveran@medeniyet.edu.tr</t>
  </si>
  <si>
    <t>OKIL Mustapha</t>
  </si>
  <si>
    <t>Statistical Eng.</t>
  </si>
  <si>
    <t>Hassiba Benbouali University of Chlef Algeria</t>
  </si>
  <si>
    <t>mustapha2okil@gmail.com</t>
  </si>
  <si>
    <t>Hamit ÇİFTCİ</t>
  </si>
  <si>
    <t>Harran University</t>
  </si>
  <si>
    <t>hciftci@harran.edu.tr</t>
  </si>
  <si>
    <t xml:space="preserve"> Kamil HARMAN</t>
  </si>
  <si>
    <t>GUADALUPE ALONSO GARCIA</t>
  </si>
  <si>
    <t>Guadalupe.alonsogarcia@gmail.com</t>
  </si>
  <si>
    <t>IES S.M. REAL</t>
  </si>
  <si>
    <t>JESUS E ARGENTE GARCIA</t>
  </si>
  <si>
    <t>UNIVERSITY OF MURCIA</t>
  </si>
  <si>
    <t>PROJECT MANAGER</t>
  </si>
  <si>
    <t>jesus.argente@um.es</t>
  </si>
  <si>
    <t xml:space="preserve">Adrien BERNARD </t>
  </si>
  <si>
    <t>Université de Caen Normandie</t>
  </si>
  <si>
    <t>adrien.bernard@unicaen.fr</t>
  </si>
  <si>
    <t>KRYSTYNA KOWALIK</t>
  </si>
  <si>
    <t>financial-accounting specialist</t>
  </si>
  <si>
    <t>AGH -University of Science and Technology</t>
  </si>
  <si>
    <t>kowalikk@agh.edu.pl</t>
  </si>
  <si>
    <t>Maria Lamprou</t>
  </si>
  <si>
    <t>mlambrou@aueb.gr</t>
  </si>
  <si>
    <t>Nejla Yılmaz</t>
  </si>
  <si>
    <t>Bogazici University</t>
  </si>
  <si>
    <t>nejla.yilmaz@boun.edu.tr</t>
  </si>
  <si>
    <t>Library</t>
  </si>
  <si>
    <t xml:space="preserve">Souhila BERREKIA </t>
  </si>
  <si>
    <t xml:space="preserve">Hassiba Benbouali university of Chlef </t>
  </si>
  <si>
    <t>AL</t>
  </si>
  <si>
    <t>Senior Assistant</t>
  </si>
  <si>
    <t>s.berrekia@univ-chlef.dz</t>
  </si>
  <si>
    <t xml:space="preserve"> Yamina DJERRAR</t>
  </si>
  <si>
    <t>Hassiba Benbouali university</t>
  </si>
  <si>
    <t>djerraryamina@gmail.com</t>
  </si>
  <si>
    <t xml:space="preserve">Moustafa MERINE </t>
  </si>
  <si>
    <t>Haasiba Benbouali University of Chlef Algeria</t>
  </si>
  <si>
    <t>merinemoustafa@gmail.com</t>
  </si>
  <si>
    <t>Human Resources Director</t>
  </si>
  <si>
    <t>ISABEL MOTOS</t>
  </si>
  <si>
    <t xml:space="preserve">INTERNATIONAL PROJECT MANAGER </t>
  </si>
  <si>
    <t>UNIVERSIDAD DE MURCIA</t>
  </si>
  <si>
    <t>isabel.motos@um.es</t>
  </si>
  <si>
    <t>Anna Wołasiewicz-Seta</t>
  </si>
  <si>
    <t>Cardinal Stefan Wyszyński University in Warsaw</t>
  </si>
  <si>
    <t>Teaching Department</t>
  </si>
  <si>
    <t>a.wolasiewicz@uksw.edu.pl</t>
  </si>
  <si>
    <t>Małgorzata Zdrojewska</t>
  </si>
  <si>
    <t>m.zdrojewska@uksw.edu.pl</t>
  </si>
  <si>
    <t>Petra Holoubková</t>
  </si>
  <si>
    <t>Univerzita Hradec Králové</t>
  </si>
  <si>
    <t>petra.holoubkova@uhk.cz</t>
  </si>
  <si>
    <t>Head of the HR and Payroll Department</t>
  </si>
  <si>
    <t>Eva Valentová</t>
  </si>
  <si>
    <t>Head of the Halls of Residence</t>
  </si>
  <si>
    <t>eva.valentova@uhk.cz</t>
  </si>
  <si>
    <t>Walter Dewancker</t>
  </si>
  <si>
    <t>Howest  University College</t>
  </si>
  <si>
    <t>Sport</t>
  </si>
  <si>
    <t>walter.dewancker@howest.be</t>
  </si>
  <si>
    <t>Wets Laurens</t>
  </si>
  <si>
    <t>Laurens.wetz@howest.be</t>
  </si>
  <si>
    <t>AHMET MURAT ÖZKAN</t>
  </si>
  <si>
    <t>Cumhuriyet University</t>
  </si>
  <si>
    <t>Lecturer</t>
  </si>
  <si>
    <t>amozkan@cumhuriyet.edu.tr</t>
  </si>
  <si>
    <t>a.mastrototaro@unicampus.it</t>
  </si>
  <si>
    <t>ivaeli1695@gmail.com</t>
  </si>
  <si>
    <t>dorota.dzieciol@uwr.edu.pl</t>
  </si>
  <si>
    <t>ermanakilli@ahievran.edu.tr</t>
  </si>
  <si>
    <t>rob.florek@poczta.onet.pl</t>
  </si>
  <si>
    <t>magdalena.dabek@kpswjg.pl</t>
  </si>
  <si>
    <t xml:space="preserve"> Said BOUKREDID</t>
  </si>
  <si>
    <t>Director of Human resources</t>
  </si>
  <si>
    <t>boukardid@hotmail.com</t>
  </si>
  <si>
    <t>Ömer Faruk</t>
  </si>
  <si>
    <t>Erasmus Office</t>
  </si>
  <si>
    <t>ofseymen@sakarya.edu.tr</t>
  </si>
  <si>
    <t>TANJA TEKAVC</t>
  </si>
  <si>
    <t>UNIVERSITY OF LJUBLJANA, FACULTY OF ECONOMICS</t>
  </si>
  <si>
    <t>tanja.tekavc@ef.uni-lj.si</t>
  </si>
  <si>
    <t xml:space="preserve">Satu Valli </t>
  </si>
  <si>
    <t>Senior Lecturer</t>
  </si>
  <si>
    <t>satu.valli@lapinamk.fi</t>
  </si>
  <si>
    <t>Gintarė Kriaučiūnaitė-Lazauskienė</t>
  </si>
  <si>
    <t xml:space="preserve">Mykolas Romeris University </t>
  </si>
  <si>
    <t>Senior Manager</t>
  </si>
  <si>
    <t>g.kriauciunaite@mruni.eu</t>
  </si>
  <si>
    <t>Radoslav Smolak</t>
  </si>
  <si>
    <t>Depart. Ecology</t>
  </si>
  <si>
    <t>radoslav.smolak@unipo.sk</t>
  </si>
  <si>
    <t>Veronika Tothova</t>
  </si>
  <si>
    <t>Madalina TOCAN</t>
  </si>
  <si>
    <t>Ecological University of Bucharest</t>
  </si>
  <si>
    <t>Financial Department</t>
  </si>
  <si>
    <t>madalina.tocan@gmail.com</t>
  </si>
  <si>
    <t>Elena BANCIU</t>
  </si>
  <si>
    <t>Dean Communication</t>
  </si>
  <si>
    <t>elenabanciu29@yahoo.com</t>
  </si>
  <si>
    <t>Terese Herrgard-Backlund</t>
  </si>
  <si>
    <t>Novia University of Applied Sciences</t>
  </si>
  <si>
    <t>terese.herrgard-backlund@novia.fi</t>
  </si>
  <si>
    <t>Ekman Silvia</t>
  </si>
  <si>
    <t>silvia.ekman@novia.fi</t>
  </si>
  <si>
    <t>Naim Mert</t>
  </si>
  <si>
    <t>Sanko University</t>
  </si>
  <si>
    <t>Mara Contardo</t>
  </si>
  <si>
    <t>University of Trieste</t>
  </si>
  <si>
    <t>Communication and Social media</t>
  </si>
  <si>
    <t>mara.contardo@amm.units.it</t>
  </si>
  <si>
    <t xml:space="preserve">  ZDRAVKA BOJINOVA</t>
  </si>
  <si>
    <t>Procurement manager</t>
  </si>
  <si>
    <t>zdravka@aubg.edu</t>
  </si>
  <si>
    <t>Atila Avunç</t>
  </si>
  <si>
    <t>American Unviersity in Bulgaria</t>
  </si>
  <si>
    <t>Erasmus officer</t>
  </si>
  <si>
    <t>erasmus@batman.edu.tr</t>
  </si>
  <si>
    <t>ALI GUROCAK</t>
  </si>
  <si>
    <t>Financial Services Expert</t>
  </si>
  <si>
    <t>bBOGAZICI UNIVERSITY ISTANBUL</t>
  </si>
  <si>
    <t>ali06gurocak@hotmail.com</t>
  </si>
  <si>
    <t>Herman PRADA</t>
  </si>
  <si>
    <t>Collaborations officer</t>
  </si>
  <si>
    <t>UK</t>
  </si>
  <si>
    <t>London South Bank University</t>
  </si>
  <si>
    <t xml:space="preserve">Rachida ZIANE AHMED </t>
  </si>
  <si>
    <t>Hassiba Benouali University of Chlef</t>
  </si>
  <si>
    <t>pradaha@lsbu.ac.uk</t>
  </si>
  <si>
    <t>Documentary Archives</t>
  </si>
  <si>
    <t>r.zianeahmed@univ-chlef.dz</t>
  </si>
  <si>
    <t xml:space="preserve">Naziha BOUCHAALA REGUIEG </t>
  </si>
  <si>
    <t>Hassiba benbouali university of Chlef</t>
  </si>
  <si>
    <t>University librairies</t>
  </si>
  <si>
    <t>bouchaalanaz@gmail.com</t>
  </si>
  <si>
    <t>Aceites</t>
  </si>
  <si>
    <t>Desistências</t>
  </si>
  <si>
    <t>Total</t>
  </si>
  <si>
    <t>-</t>
  </si>
  <si>
    <t>Desistiu</t>
  </si>
  <si>
    <t>Pagamentos realizados:</t>
  </si>
  <si>
    <t>Faltam:</t>
  </si>
  <si>
    <t>Pagamento</t>
  </si>
  <si>
    <t>Sim</t>
  </si>
  <si>
    <t>veronika.tothova@unipo.sk</t>
  </si>
  <si>
    <t>InvitationLetter</t>
  </si>
  <si>
    <t>ProgramEnviado</t>
  </si>
  <si>
    <t>daniel.reiter@unibz.it</t>
  </si>
  <si>
    <t>a.rychter@pwsz.elblag.pl</t>
  </si>
  <si>
    <t>alena.dobrotova@umb.sk</t>
  </si>
  <si>
    <t>nocal@sanko.edu.tr</t>
  </si>
  <si>
    <t>Mobility Agreement</t>
  </si>
  <si>
    <t>x</t>
  </si>
  <si>
    <t>Não</t>
  </si>
  <si>
    <t>X</t>
  </si>
  <si>
    <t>Não Assinado</t>
  </si>
  <si>
    <t>Iva Pristof</t>
  </si>
  <si>
    <t>Uppsala University</t>
  </si>
  <si>
    <t>PhD Administrator</t>
  </si>
  <si>
    <t>iva.pristof@ebc.uu.se</t>
  </si>
  <si>
    <t>Aguardar resposta de universidade</t>
  </si>
  <si>
    <t>Restrições alimentares - nozes, amendoins e amêndoa</t>
  </si>
  <si>
    <t>Lyudmila Dzakova</t>
  </si>
  <si>
    <t>American University in Bulgaria</t>
  </si>
  <si>
    <t>Director of Facilities</t>
  </si>
  <si>
    <t>ldzakova@aubg.edu</t>
  </si>
  <si>
    <t>kharman@harran.edu.tr</t>
  </si>
  <si>
    <t>Elif ERGIN</t>
  </si>
  <si>
    <t>Çankaya University</t>
  </si>
  <si>
    <t>Erasmus Coordinator Department of Management</t>
  </si>
  <si>
    <t>Yöntem</t>
  </si>
  <si>
    <t>iro@cankaya.edu.tr</t>
  </si>
  <si>
    <t>FALTA ENVIAR POR EMAIL</t>
  </si>
  <si>
    <t>Enviado par assinar</t>
  </si>
  <si>
    <r>
      <t>Barbara M</t>
    </r>
    <r>
      <rPr>
        <sz val="12"/>
        <color rgb="FF000000"/>
        <rFont val="Calibri"/>
        <family val="2"/>
      </rPr>
      <t>ą</t>
    </r>
    <r>
      <rPr>
        <sz val="12"/>
        <color rgb="FF000000"/>
        <rFont val="Calibri"/>
        <family val="2"/>
        <scheme val="minor"/>
      </rPr>
      <t xml:space="preserve">czka </t>
    </r>
  </si>
  <si>
    <t>akagun@cankaya.edu.tr</t>
  </si>
  <si>
    <t>Confirmou que vem</t>
  </si>
  <si>
    <t>esperar assinatura</t>
  </si>
  <si>
    <t>ewawojtyniak@tlen.pl</t>
  </si>
  <si>
    <t>Mobility Agreement:</t>
  </si>
  <si>
    <t xml:space="preserve">Agata Richter </t>
  </si>
  <si>
    <t xml:space="preserve">Barbara Mączka </t>
  </si>
  <si>
    <t>Yağiz  Mutlu Gülsev</t>
  </si>
  <si>
    <t>Coluna1</t>
  </si>
  <si>
    <t>Nome</t>
  </si>
  <si>
    <t>Email</t>
  </si>
  <si>
    <t>Não paga</t>
  </si>
  <si>
    <t>Está assinado pela Dr.Rita. Enviado para assinarem</t>
  </si>
  <si>
    <t>Marcela Hallova</t>
  </si>
  <si>
    <t>Slovak University of Agriculture in Nitra</t>
  </si>
  <si>
    <t>Assistant Professor</t>
  </si>
  <si>
    <t>marcela.hallova@uniag.sk</t>
  </si>
  <si>
    <t>Marek Szyc</t>
  </si>
  <si>
    <t>Karkonoska Państwowa Szkoła Wyższa w Jeleniej Górze</t>
  </si>
  <si>
    <t>Serkan Dogan</t>
  </si>
  <si>
    <t>Secretary General</t>
  </si>
  <si>
    <t>serkan.dogan@ibu.edu.ba</t>
  </si>
  <si>
    <t>Zuzana Strápeková</t>
  </si>
  <si>
    <t>zuzana.strapekova@uniag.sk</t>
  </si>
  <si>
    <t>Marcin Michalak</t>
  </si>
  <si>
    <t>Swimming Pool Manager</t>
  </si>
  <si>
    <t>marcin.michalak@kpswjp@pl</t>
  </si>
  <si>
    <t>marek.szyc@kpswjg.pl</t>
  </si>
  <si>
    <t>Mª GUADALUPE ALONSO GARCIA</t>
  </si>
  <si>
    <t>Iwona sokalska</t>
  </si>
  <si>
    <t>Stavroula Gogou-Exadaktylou</t>
  </si>
  <si>
    <t>Alena Dobrotova</t>
  </si>
  <si>
    <t>Pago</t>
  </si>
  <si>
    <t>Szyc Marek</t>
  </si>
  <si>
    <t>IT administrative</t>
  </si>
  <si>
    <t>Adil Bilalić</t>
  </si>
  <si>
    <t>International office responsible</t>
  </si>
  <si>
    <t>adil.bilalic@ibu.edu.ba</t>
  </si>
  <si>
    <t>Madalina Tocan</t>
  </si>
  <si>
    <t>Financial department</t>
  </si>
  <si>
    <t>Iwona Filarska</t>
  </si>
  <si>
    <t>Deputy Head</t>
  </si>
  <si>
    <t>iwona.filarska@uwr.edu.pl</t>
  </si>
  <si>
    <t xml:space="preserve"> Maria Andrzejewska</t>
  </si>
  <si>
    <t>Foreign Projects</t>
  </si>
  <si>
    <t>maria.andrzejewska@uwr.edu.pl</t>
  </si>
  <si>
    <t>Maarja Jõgioja</t>
  </si>
  <si>
    <t>Tallinn University</t>
  </si>
  <si>
    <t>EE</t>
  </si>
  <si>
    <t>Disability Adviser</t>
  </si>
  <si>
    <t>maarja.jogioja@tlu.ee</t>
  </si>
  <si>
    <t>Virginija Antanavičiūtė-Kasperūnė</t>
  </si>
  <si>
    <t>Vilnius University</t>
  </si>
  <si>
    <t>Research Project Coordinator</t>
  </si>
  <si>
    <t>virginija.antanaviciute-kasperune@cr.vu.lt</t>
  </si>
  <si>
    <t>Dusan Jerse</t>
  </si>
  <si>
    <t>UNIVERSITY OF LJUBLJANA</t>
  </si>
  <si>
    <t>CFO</t>
  </si>
  <si>
    <t>dusan.jerse@ef.uni-lj.si</t>
  </si>
  <si>
    <t>Stefano Da Re</t>
  </si>
  <si>
    <t>Università IUAV di Venezia</t>
  </si>
  <si>
    <t>Administrative official at the Human resources</t>
  </si>
  <si>
    <t>dare@iuav.it</t>
  </si>
  <si>
    <t>Yasemin tutar</t>
  </si>
  <si>
    <t>Sağlık Bilimleri Üniversitesi</t>
  </si>
  <si>
    <t>Coordinator of International office</t>
  </si>
  <si>
    <t>yasemintutar2003@yahoo.com.tr</t>
  </si>
  <si>
    <t>Edyta Grochocka</t>
  </si>
  <si>
    <t>manager</t>
  </si>
  <si>
    <t>e.grochocka@uksw.edu.pl</t>
  </si>
  <si>
    <t>Sait SARIOGLU</t>
  </si>
  <si>
    <t>DUMLUPINAR UNIVERSITY</t>
  </si>
  <si>
    <t>sait.sarioglu@dpu.edu.tr</t>
  </si>
  <si>
    <t xml:space="preserve"> Joanna Żelazny</t>
  </si>
  <si>
    <t xml:space="preserve">Cracow University of Technology </t>
  </si>
  <si>
    <t>Expert</t>
  </si>
  <si>
    <t>jzelazny@pk.edu.pl</t>
  </si>
  <si>
    <t>Galina Bogucka</t>
  </si>
  <si>
    <t>galina.bogucka@uwr.edu.pl</t>
  </si>
  <si>
    <t>Berat</t>
  </si>
  <si>
    <t>Mus Alparslan University</t>
  </si>
  <si>
    <t>beratcicek@gmail.com</t>
  </si>
  <si>
    <t xml:space="preserve">Não Paga </t>
  </si>
  <si>
    <t>Vai falar na messa redonda</t>
  </si>
  <si>
    <t>Falar na Mesa Redonda</t>
  </si>
  <si>
    <t>Kerstin Seitz</t>
  </si>
  <si>
    <r>
      <t>FAU Erlangen-N</t>
    </r>
    <r>
      <rPr>
        <sz val="11"/>
        <color theme="1"/>
        <rFont val="Arial"/>
        <family val="2"/>
      </rPr>
      <t>ü</t>
    </r>
    <r>
      <rPr>
        <sz val="9.35"/>
        <color theme="1"/>
        <rFont val="Calibri"/>
        <family val="2"/>
      </rPr>
      <t>rnberg</t>
    </r>
  </si>
  <si>
    <t>Student's Advisor</t>
  </si>
  <si>
    <t>kerstin.seitz@fau.de</t>
  </si>
  <si>
    <t>Somos nós que pagamos</t>
  </si>
  <si>
    <t>enviei a carta de aceitação para assinar pois estava errada</t>
  </si>
  <si>
    <t>Nº</t>
  </si>
  <si>
    <t>Nota:</t>
  </si>
  <si>
    <t>Confirmou que vem e que paga próxima semana</t>
  </si>
  <si>
    <t xml:space="preserve">Laura Koskinen </t>
  </si>
  <si>
    <t>Communications &amp; marketing, alumni Relations</t>
  </si>
  <si>
    <t>Turku University of Applied Sciences</t>
  </si>
  <si>
    <t>laura.koskinen@turkuamk.fi</t>
  </si>
  <si>
    <t>SAIB Miloud</t>
  </si>
  <si>
    <t>Hassiba Benbouali University of Chlef Algeria ( UHBC)</t>
  </si>
  <si>
    <t>Web Master</t>
  </si>
  <si>
    <t>m.saib@univ-chlef.dz</t>
  </si>
  <si>
    <t>Public Relations Specialist</t>
  </si>
  <si>
    <t>gitana.plytninkiene@Isu.lt</t>
  </si>
  <si>
    <t>Gitana Plytninkiene</t>
  </si>
  <si>
    <t>enviei que foram aceites</t>
  </si>
  <si>
    <t>Ataualizada</t>
  </si>
  <si>
    <t xml:space="preserve">País </t>
  </si>
  <si>
    <t>Nome Correto</t>
  </si>
  <si>
    <t>Universidade</t>
  </si>
  <si>
    <t>Cartões</t>
  </si>
  <si>
    <t>Univerzita Jana Evangelisty Purkyně v Ústí nad Labem</t>
  </si>
  <si>
    <t>Lenka Křížová</t>
  </si>
  <si>
    <t>Stela Kos</t>
  </si>
  <si>
    <t>University of Zagreb</t>
  </si>
  <si>
    <t xml:space="preserve">Kirsti Ketola </t>
  </si>
  <si>
    <t>Herman Prada</t>
  </si>
  <si>
    <t>University of Duisburg-Essen</t>
  </si>
  <si>
    <t>Amaya Erro</t>
  </si>
  <si>
    <t>Free University of Bozen-Bolzano</t>
  </si>
  <si>
    <t>Ewa Wojtyniak-Dębińska</t>
  </si>
  <si>
    <t>Elif Ergin</t>
  </si>
  <si>
    <t xml:space="preserve">Çankaya University </t>
  </si>
  <si>
    <t>Matej Bel University in Baská Bystrica</t>
  </si>
  <si>
    <t>Hassiba Benbouali University of Chlef- Algeria</t>
  </si>
  <si>
    <t xml:space="preserve">Djerrar Yamina </t>
  </si>
  <si>
    <t>Souhila Berrekia</t>
  </si>
  <si>
    <t>Berat Çiçek</t>
  </si>
  <si>
    <t xml:space="preserve">Muş Alparslan University </t>
  </si>
  <si>
    <t>Aykut Küçükparmak</t>
  </si>
  <si>
    <t>VERN' University of Applied Sciences</t>
  </si>
  <si>
    <t>Miroslav Škoda</t>
  </si>
  <si>
    <t xml:space="preserve">Madara  Lindmane </t>
  </si>
  <si>
    <t>Univerzita of Hradec Králové</t>
  </si>
  <si>
    <t xml:space="preserve">Silvija Pisk </t>
  </si>
  <si>
    <t>Reşat Açıkgöz</t>
  </si>
  <si>
    <t>Falar na mesa redonda</t>
  </si>
  <si>
    <t xml:space="preserve">Martina Majić </t>
  </si>
  <si>
    <t>Mesa redonda</t>
  </si>
  <si>
    <t>University of Ljubljana</t>
  </si>
  <si>
    <t xml:space="preserve">Reetta Saarnio </t>
  </si>
  <si>
    <t>Tanja Tekavc</t>
  </si>
  <si>
    <t>Veronika Tóthová</t>
  </si>
  <si>
    <r>
      <t xml:space="preserve">Yöntem </t>
    </r>
    <r>
      <rPr>
        <sz val="11"/>
        <color theme="1"/>
        <rFont val="Arial"/>
        <family val="2"/>
      </rPr>
      <t>Ö</t>
    </r>
    <r>
      <rPr>
        <sz val="11"/>
        <color theme="1"/>
        <rFont val="Calibri"/>
        <family val="2"/>
      </rPr>
      <t>skiper</t>
    </r>
  </si>
  <si>
    <r>
      <rPr>
        <sz val="11"/>
        <color theme="1"/>
        <rFont val="Calibri"/>
        <family val="2"/>
      </rPr>
      <t>Ż</t>
    </r>
    <r>
      <rPr>
        <sz val="11"/>
        <color theme="1"/>
        <rFont val="Calibri"/>
        <family val="2"/>
        <scheme val="minor"/>
      </rPr>
      <t xml:space="preserve">arek  Dorota </t>
    </r>
  </si>
  <si>
    <r>
      <t>The State University of Applied Sciences in Elbl</t>
    </r>
    <r>
      <rPr>
        <sz val="11"/>
        <color theme="1"/>
        <rFont val="Calibri"/>
        <family val="2"/>
      </rPr>
      <t>ąg</t>
    </r>
  </si>
  <si>
    <t>Zdravka Bojinova</t>
  </si>
  <si>
    <t xml:space="preserve">Vassiliki Metaxa </t>
  </si>
  <si>
    <t>University of Žilina</t>
  </si>
  <si>
    <t>Daniela Slováková</t>
  </si>
  <si>
    <t>UJEP | Univerzita J. E. Purkyně</t>
  </si>
  <si>
    <t>Marta Skodova</t>
  </si>
  <si>
    <t>Matej Bel University in Banská Bystrica</t>
  </si>
  <si>
    <t>The State University of Applied Sciences in Elbląg</t>
  </si>
  <si>
    <t>Strzemiński Academy of Art Łódź</t>
  </si>
  <si>
    <t>University of Wrocław / Uniwersytet Wrocławski</t>
  </si>
  <si>
    <t>University of Wrocław / Uniwersytet Wroclawski</t>
  </si>
  <si>
    <t>s</t>
  </si>
  <si>
    <t>S</t>
  </si>
  <si>
    <t>bouchaala reguirg naziha</t>
  </si>
  <si>
    <t>Laura Koskinen</t>
  </si>
  <si>
    <t>Paga quando chegar</t>
  </si>
  <si>
    <t>Elena Banciu</t>
  </si>
  <si>
    <t>Confirmou que vem. Pagou</t>
  </si>
  <si>
    <t>Confirmou que vem e paga antes do dia 23</t>
  </si>
  <si>
    <t>total</t>
  </si>
  <si>
    <t>University of Physical education Poznán</t>
  </si>
  <si>
    <t>Robert Florkowski</t>
  </si>
  <si>
    <t>Paga quando chegar. Vai chegar na terça e sai na quinta de tarde.</t>
  </si>
  <si>
    <t>Joanna Żelazny</t>
  </si>
  <si>
    <t>Pagamentos</t>
  </si>
  <si>
    <t xml:space="preserve">Confirmou que vai pagar próxima semana </t>
  </si>
  <si>
    <t xml:space="preserve">Paga quando chegar. </t>
  </si>
  <si>
    <t>Pessoas que desejam falar na Mesa Redonda</t>
  </si>
  <si>
    <t>Marcela Hallová</t>
  </si>
  <si>
    <t>FAU Erlangen-Nürnberg</t>
  </si>
  <si>
    <t xml:space="preserve"> País </t>
  </si>
  <si>
    <t>Instituição</t>
  </si>
  <si>
    <t>Observação</t>
  </si>
  <si>
    <t>Pagamos nós. ICM</t>
  </si>
  <si>
    <t xml:space="preserve">Nome </t>
  </si>
  <si>
    <t>Jana Beláčiková</t>
  </si>
  <si>
    <t>Tem dieta livre de Glúten e Glatose. Por vezes pode ter que usar uma pílula de lactose.</t>
  </si>
  <si>
    <t xml:space="preserve">Pessoal confirmado até à data 23/04/2018 </t>
  </si>
  <si>
    <t>Chegar um pouco atrasada , por volta das 13 horas.</t>
  </si>
  <si>
    <t>Yasemin Tutar</t>
  </si>
  <si>
    <t>Confirmou que vem, porém ainda não pagou</t>
  </si>
  <si>
    <t>Pessoal aceite que ainda não pagou/confirmou</t>
  </si>
  <si>
    <t>Não vem</t>
  </si>
  <si>
    <t>Check In</t>
  </si>
  <si>
    <t>Ilze Vanzovica</t>
  </si>
  <si>
    <t>Riga Medical College of the University of Latvia</t>
  </si>
  <si>
    <t>Linda Alondere</t>
  </si>
  <si>
    <t xml:space="preserve">Robin Gielis </t>
  </si>
  <si>
    <t>Luca Arts</t>
  </si>
  <si>
    <t>Digital Games</t>
  </si>
  <si>
    <t xml:space="preserve">Digital Games </t>
  </si>
  <si>
    <t xml:space="preserve">Jan Louis De Bruyn </t>
  </si>
  <si>
    <t>Head of Nursing</t>
  </si>
  <si>
    <t>linda.alondere@rmkoledza.lv</t>
  </si>
  <si>
    <r>
      <t>Ilze Vanzovi</t>
    </r>
    <r>
      <rPr>
        <sz val="11"/>
        <color theme="1"/>
        <rFont val="Calibri"/>
        <family val="2"/>
      </rPr>
      <t>ča</t>
    </r>
  </si>
  <si>
    <t>Study methodologist</t>
  </si>
  <si>
    <t>Lista de Presença</t>
  </si>
  <si>
    <t>Dia 7</t>
  </si>
  <si>
    <t>Dia 8</t>
  </si>
  <si>
    <t>Maria Andrzejewska</t>
  </si>
  <si>
    <t>Dia 9</t>
  </si>
  <si>
    <t>Dia 10</t>
  </si>
  <si>
    <t>Dia 11</t>
  </si>
  <si>
    <t>Bouchaala Reguirg Naziha</t>
  </si>
  <si>
    <t>ilze.vanzovica@rmkoledza.lv</t>
  </si>
  <si>
    <t>Dan Ovidiu Glavan</t>
  </si>
  <si>
    <t>Dana Sisea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</si>
</sst>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sz val="11"/>
      <color theme="1"/>
      <name val="Tahoma"/>
      <family val="2"/>
    </font>
    <font>
      <sz val="10"/>
      <color rgb="FF000000"/>
      <name val="Courier New"/>
      <family val="3"/>
    </font>
    <font>
      <sz val="13.5"/>
      <color rgb="FF21212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2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9.5"/>
      <color rgb="FF222222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name val="Segoe UI"/>
      <family val="2"/>
    </font>
    <font>
      <b/>
      <sz val="11"/>
      <color theme="1"/>
      <name val="Calibri"/>
      <family val="2"/>
      <scheme val="minor"/>
    </font>
    <font>
      <b/>
      <sz val="11"/>
      <name val="Calibri Light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"/>
      <family val="2"/>
    </font>
    <font>
      <sz val="11"/>
      <color theme="1"/>
      <name val="Arial"/>
      <family val="2"/>
    </font>
    <font>
      <sz val="9.35"/>
      <color theme="1"/>
      <name val="Calibri"/>
      <family val="2"/>
    </font>
    <font>
      <sz val="11"/>
      <color theme="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scheme val="minor"/>
    </font>
    <font>
      <b/>
      <sz val="16"/>
      <color theme="1"/>
      <name val="Calibri"/>
      <family val="2"/>
      <scheme val="minor"/>
    </font>
    <font>
      <sz val="12"/>
      <name val="Trebuchet MS"/>
      <family val="2"/>
    </font>
    <font>
      <sz val="12"/>
      <color theme="1"/>
      <name val="Trebuchet MS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</cellStyleXfs>
  <cellXfs count="353">
    <xf numFmtId="0" fontId="0" fillId="0" borderId="0" xfId="0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0" xfId="0" applyFill="1"/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/>
    <xf numFmtId="14" fontId="11" fillId="5" borderId="3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14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3" applyFont="1" applyFill="1" applyBorder="1" applyAlignment="1">
      <alignment horizontal="center"/>
    </xf>
    <xf numFmtId="0" fontId="12" fillId="5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left" vertical="center"/>
    </xf>
    <xf numFmtId="14" fontId="12" fillId="5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1" fillId="0" borderId="0" xfId="0" applyFont="1" applyAlignment="1">
      <alignment horizontal="center"/>
    </xf>
    <xf numFmtId="0" fontId="13" fillId="5" borderId="3" xfId="0" applyFont="1" applyFill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/>
    </xf>
    <xf numFmtId="0" fontId="13" fillId="7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/>
    </xf>
    <xf numFmtId="14" fontId="13" fillId="7" borderId="1" xfId="0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3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3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3" fillId="7" borderId="2" xfId="0" applyFont="1" applyFill="1" applyBorder="1" applyAlignment="1">
      <alignment horizontal="center" vertical="center"/>
    </xf>
    <xf numFmtId="0" fontId="13" fillId="7" borderId="0" xfId="3" applyFont="1" applyFill="1" applyAlignment="1">
      <alignment horizontal="center"/>
    </xf>
    <xf numFmtId="0" fontId="13" fillId="7" borderId="1" xfId="3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  <xf numFmtId="0" fontId="13" fillId="7" borderId="0" xfId="0" applyFont="1" applyFill="1" applyAlignment="1">
      <alignment horizontal="center" vertical="center"/>
    </xf>
    <xf numFmtId="0" fontId="13" fillId="7" borderId="3" xfId="3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14" fontId="13" fillId="8" borderId="1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13" fillId="8" borderId="1" xfId="3" applyFont="1" applyFill="1" applyBorder="1" applyAlignment="1">
      <alignment horizontal="center"/>
    </xf>
    <xf numFmtId="0" fontId="13" fillId="8" borderId="1" xfId="0" applyFont="1" applyFill="1" applyBorder="1"/>
    <xf numFmtId="0" fontId="13" fillId="8" borderId="0" xfId="0" applyFont="1" applyFill="1"/>
    <xf numFmtId="0" fontId="13" fillId="8" borderId="0" xfId="0" applyFont="1" applyFill="1" applyAlignment="1">
      <alignment horizontal="center"/>
    </xf>
    <xf numFmtId="0" fontId="13" fillId="8" borderId="1" xfId="2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14" fontId="13" fillId="9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14" fontId="13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14" fontId="11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6" fillId="9" borderId="1" xfId="3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2" fillId="9" borderId="1" xfId="3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9" borderId="1" xfId="3" applyFill="1" applyBorder="1" applyAlignment="1">
      <alignment horizontal="center"/>
    </xf>
    <xf numFmtId="0" fontId="3" fillId="8" borderId="1" xfId="3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14" fontId="0" fillId="9" borderId="1" xfId="0" applyNumberFormat="1" applyFont="1" applyFill="1" applyBorder="1" applyAlignment="1">
      <alignment horizontal="center"/>
    </xf>
    <xf numFmtId="0" fontId="3" fillId="9" borderId="0" xfId="3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14" fontId="13" fillId="4" borderId="1" xfId="2" applyNumberFormat="1" applyFont="1" applyFill="1" applyBorder="1" applyAlignment="1">
      <alignment horizontal="center" vertical="center"/>
    </xf>
    <xf numFmtId="49" fontId="13" fillId="4" borderId="1" xfId="2" applyNumberFormat="1" applyFont="1" applyFill="1" applyBorder="1" applyAlignment="1">
      <alignment horizontal="center" vertical="center"/>
    </xf>
    <xf numFmtId="0" fontId="3" fillId="4" borderId="1" xfId="3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3" fillId="4" borderId="0" xfId="3" applyFill="1" applyAlignment="1">
      <alignment horizontal="center"/>
    </xf>
    <xf numFmtId="0" fontId="3" fillId="4" borderId="1" xfId="3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3" fillId="7" borderId="1" xfId="3" applyFill="1" applyBorder="1" applyAlignment="1">
      <alignment horizontal="center"/>
    </xf>
    <xf numFmtId="0" fontId="0" fillId="4" borderId="1" xfId="0" applyFill="1" applyBorder="1"/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" fillId="4" borderId="3" xfId="3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4" fontId="13" fillId="4" borderId="2" xfId="2" applyNumberFormat="1" applyFont="1" applyFill="1" applyBorder="1" applyAlignment="1">
      <alignment horizontal="center" vertical="center"/>
    </xf>
    <xf numFmtId="49" fontId="13" fillId="4" borderId="2" xfId="2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17" fillId="4" borderId="0" xfId="0" applyFont="1" applyFill="1"/>
    <xf numFmtId="0" fontId="17" fillId="4" borderId="1" xfId="0" applyFont="1" applyFill="1" applyBorder="1"/>
    <xf numFmtId="0" fontId="13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0" fillId="10" borderId="1" xfId="0" applyFill="1" applyBorder="1"/>
    <xf numFmtId="0" fontId="2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14" fontId="13" fillId="10" borderId="1" xfId="2" applyNumberFormat="1" applyFont="1" applyFill="1" applyBorder="1" applyAlignment="1">
      <alignment horizontal="center" vertical="center"/>
    </xf>
    <xf numFmtId="49" fontId="13" fillId="10" borderId="1" xfId="2" applyNumberFormat="1" applyFont="1" applyFill="1" applyBorder="1" applyAlignment="1">
      <alignment horizontal="center" vertical="center"/>
    </xf>
    <xf numFmtId="0" fontId="3" fillId="10" borderId="1" xfId="3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3" fillId="10" borderId="1" xfId="3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10" borderId="0" xfId="3" applyFill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14" fontId="13" fillId="10" borderId="2" xfId="2" applyNumberFormat="1" applyFont="1" applyFill="1" applyBorder="1" applyAlignment="1">
      <alignment horizontal="center" vertical="center"/>
    </xf>
    <xf numFmtId="49" fontId="13" fillId="10" borderId="2" xfId="2" applyNumberFormat="1" applyFont="1" applyFill="1" applyBorder="1" applyAlignment="1">
      <alignment horizontal="center" vertical="center"/>
    </xf>
    <xf numFmtId="0" fontId="17" fillId="10" borderId="0" xfId="0" applyFont="1" applyFill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1" borderId="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4" fontId="13" fillId="11" borderId="1" xfId="2" applyNumberFormat="1" applyFont="1" applyFill="1" applyBorder="1" applyAlignment="1">
      <alignment horizontal="center" vertical="center"/>
    </xf>
    <xf numFmtId="49" fontId="13" fillId="11" borderId="1" xfId="2" applyNumberFormat="1" applyFont="1" applyFill="1" applyBorder="1" applyAlignment="1">
      <alignment horizontal="center" vertical="center"/>
    </xf>
    <xf numFmtId="0" fontId="3" fillId="11" borderId="0" xfId="3" applyFill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3" fillId="11" borderId="1" xfId="3" applyFill="1" applyBorder="1" applyAlignment="1">
      <alignment horizontal="center" vertical="center"/>
    </xf>
    <xf numFmtId="0" fontId="0" fillId="11" borderId="1" xfId="0" applyFill="1" applyBorder="1"/>
    <xf numFmtId="0" fontId="3" fillId="11" borderId="1" xfId="3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20" fillId="11" borderId="1" xfId="3" applyFont="1" applyFill="1" applyBorder="1" applyAlignment="1">
      <alignment horizontal="center"/>
    </xf>
    <xf numFmtId="0" fontId="0" fillId="4" borderId="2" xfId="0" applyFill="1" applyBorder="1"/>
    <xf numFmtId="0" fontId="2" fillId="11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14" fontId="13" fillId="11" borderId="2" xfId="2" applyNumberFormat="1" applyFont="1" applyFill="1" applyBorder="1" applyAlignment="1">
      <alignment horizontal="center" vertical="center"/>
    </xf>
    <xf numFmtId="49" fontId="13" fillId="11" borderId="2" xfId="2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3" fillId="11" borderId="2" xfId="3" applyFill="1" applyBorder="1" applyAlignment="1">
      <alignment horizontal="center"/>
    </xf>
    <xf numFmtId="0" fontId="19" fillId="11" borderId="1" xfId="0" applyFont="1" applyFill="1" applyBorder="1" applyAlignment="1">
      <alignment horizontal="center"/>
    </xf>
    <xf numFmtId="0" fontId="17" fillId="11" borderId="0" xfId="0" applyFont="1" applyFill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3" fillId="10" borderId="1" xfId="0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/>
    </xf>
    <xf numFmtId="0" fontId="0" fillId="13" borderId="9" xfId="0" applyFont="1" applyFill="1" applyBorder="1"/>
    <xf numFmtId="0" fontId="0" fillId="12" borderId="9" xfId="0" applyFont="1" applyFill="1" applyBorder="1"/>
    <xf numFmtId="0" fontId="0" fillId="10" borderId="9" xfId="0" applyFont="1" applyFill="1" applyBorder="1"/>
    <xf numFmtId="0" fontId="0" fillId="0" borderId="0" xfId="0" applyAlignment="1">
      <alignment horizontal="right"/>
    </xf>
    <xf numFmtId="0" fontId="27" fillId="0" borderId="0" xfId="0" applyFont="1" applyAlignment="1">
      <alignment horizontal="right"/>
    </xf>
    <xf numFmtId="0" fontId="11" fillId="4" borderId="1" xfId="0" applyFont="1" applyFill="1" applyBorder="1"/>
    <xf numFmtId="0" fontId="12" fillId="4" borderId="3" xfId="1" applyFont="1" applyFill="1" applyBorder="1" applyAlignment="1">
      <alignment horizontal="center" vertical="center"/>
    </xf>
    <xf numFmtId="0" fontId="28" fillId="2" borderId="7" xfId="1" applyFont="1" applyFill="1" applyBorder="1" applyAlignment="1">
      <alignment horizontal="center" vertical="center"/>
    </xf>
    <xf numFmtId="0" fontId="3" fillId="4" borderId="4" xfId="3" applyFill="1" applyBorder="1"/>
    <xf numFmtId="0" fontId="17" fillId="11" borderId="6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2" fillId="11" borderId="1" xfId="0" applyFont="1" applyFill="1" applyBorder="1"/>
    <xf numFmtId="0" fontId="18" fillId="11" borderId="0" xfId="0" applyFont="1" applyFill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7" fillId="11" borderId="6" xfId="0" applyFont="1" applyFill="1" applyBorder="1"/>
    <xf numFmtId="0" fontId="17" fillId="11" borderId="1" xfId="0" applyFont="1" applyFill="1" applyBorder="1"/>
    <xf numFmtId="0" fontId="24" fillId="11" borderId="1" xfId="0" applyFont="1" applyFill="1" applyBorder="1" applyAlignment="1">
      <alignment horizontal="center"/>
    </xf>
    <xf numFmtId="0" fontId="3" fillId="4" borderId="1" xfId="3" applyFill="1" applyBorder="1"/>
    <xf numFmtId="0" fontId="3" fillId="10" borderId="1" xfId="3" applyFill="1" applyBorder="1"/>
    <xf numFmtId="0" fontId="13" fillId="11" borderId="0" xfId="0" applyFont="1" applyFill="1" applyBorder="1" applyAlignment="1">
      <alignment horizontal="center"/>
    </xf>
    <xf numFmtId="0" fontId="0" fillId="0" borderId="0" xfId="0" applyBorder="1"/>
    <xf numFmtId="0" fontId="22" fillId="11" borderId="0" xfId="0" applyFont="1" applyFill="1" applyAlignment="1">
      <alignment horizontal="center"/>
    </xf>
    <xf numFmtId="0" fontId="0" fillId="0" borderId="0" xfId="0" applyFill="1"/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3" fillId="11" borderId="1" xfId="0" applyFont="1" applyFill="1" applyBorder="1" applyAlignment="1">
      <alignment horizontal="center"/>
    </xf>
    <xf numFmtId="0" fontId="3" fillId="11" borderId="4" xfId="3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0" fillId="0" borderId="1" xfId="0" applyBorder="1"/>
    <xf numFmtId="0" fontId="0" fillId="0" borderId="4" xfId="0" applyBorder="1"/>
    <xf numFmtId="0" fontId="3" fillId="0" borderId="6" xfId="3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2" xfId="0" applyBorder="1"/>
    <xf numFmtId="0" fontId="3" fillId="0" borderId="12" xfId="3" applyBorder="1"/>
    <xf numFmtId="0" fontId="0" fillId="10" borderId="4" xfId="0" applyFill="1" applyBorder="1"/>
    <xf numFmtId="0" fontId="3" fillId="10" borderId="6" xfId="3" applyFill="1" applyBorder="1"/>
    <xf numFmtId="0" fontId="0" fillId="0" borderId="0" xfId="0" applyBorder="1" applyAlignment="1">
      <alignment horizontal="center"/>
    </xf>
    <xf numFmtId="0" fontId="0" fillId="11" borderId="4" xfId="0" applyFill="1" applyBorder="1"/>
    <xf numFmtId="0" fontId="3" fillId="11" borderId="6" xfId="3" applyFill="1" applyBorder="1"/>
    <xf numFmtId="0" fontId="0" fillId="0" borderId="0" xfId="0" applyAlignment="1">
      <alignment horizontal="left"/>
    </xf>
    <xf numFmtId="0" fontId="4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7" fillId="0" borderId="0" xfId="0" applyFont="1" applyAlignment="1">
      <alignment horizontal="right"/>
    </xf>
    <xf numFmtId="0" fontId="2" fillId="4" borderId="0" xfId="0" applyFont="1" applyFill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14" fontId="13" fillId="4" borderId="2" xfId="2" applyNumberFormat="1" applyFont="1" applyFill="1" applyBorder="1" applyAlignment="1">
      <alignment vertical="center"/>
    </xf>
    <xf numFmtId="0" fontId="17" fillId="4" borderId="6" xfId="0" applyFont="1" applyFill="1" applyBorder="1" applyAlignment="1">
      <alignment horizontal="center"/>
    </xf>
    <xf numFmtId="0" fontId="26" fillId="11" borderId="1" xfId="0" applyFont="1" applyFill="1" applyBorder="1" applyAlignment="1">
      <alignment horizontal="center"/>
    </xf>
    <xf numFmtId="0" fontId="0" fillId="11" borderId="2" xfId="0" applyFill="1" applyBorder="1"/>
    <xf numFmtId="0" fontId="23" fillId="11" borderId="2" xfId="0" applyFont="1" applyFill="1" applyBorder="1" applyAlignment="1">
      <alignment horizontal="center"/>
    </xf>
    <xf numFmtId="0" fontId="22" fillId="10" borderId="1" xfId="0" applyFont="1" applyFill="1" applyBorder="1" applyAlignment="1">
      <alignment horizontal="center"/>
    </xf>
    <xf numFmtId="0" fontId="0" fillId="10" borderId="11" xfId="0" applyFill="1" applyBorder="1"/>
    <xf numFmtId="0" fontId="0" fillId="10" borderId="2" xfId="0" applyFill="1" applyBorder="1"/>
    <xf numFmtId="0" fontId="3" fillId="10" borderId="12" xfId="3" applyFill="1" applyBorder="1"/>
    <xf numFmtId="0" fontId="0" fillId="4" borderId="3" xfId="0" applyFill="1" applyBorder="1"/>
    <xf numFmtId="0" fontId="17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3" fillId="4" borderId="6" xfId="3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3" fillId="11" borderId="6" xfId="3" applyFill="1" applyBorder="1" applyAlignment="1">
      <alignment horizontal="center"/>
    </xf>
    <xf numFmtId="0" fontId="3" fillId="10" borderId="6" xfId="3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3" fillId="4" borderId="13" xfId="3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17" fillId="10" borderId="6" xfId="0" applyFont="1" applyFill="1" applyBorder="1" applyAlignment="1">
      <alignment horizontal="center"/>
    </xf>
    <xf numFmtId="0" fontId="3" fillId="0" borderId="0" xfId="3" applyAlignment="1">
      <alignment horizontal="left" vertical="center"/>
    </xf>
    <xf numFmtId="0" fontId="33" fillId="0" borderId="2" xfId="0" applyFont="1" applyFill="1" applyBorder="1" applyAlignment="1">
      <alignment horizontal="center"/>
    </xf>
    <xf numFmtId="0" fontId="0" fillId="15" borderId="1" xfId="0" applyFill="1" applyBorder="1"/>
    <xf numFmtId="0" fontId="2" fillId="0" borderId="0" xfId="0" applyFont="1"/>
    <xf numFmtId="0" fontId="35" fillId="0" borderId="0" xfId="0" applyFont="1"/>
    <xf numFmtId="0" fontId="35" fillId="0" borderId="0" xfId="0" applyFont="1" applyAlignment="1">
      <alignment horizontal="right"/>
    </xf>
    <xf numFmtId="0" fontId="0" fillId="0" borderId="14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2" xfId="0" applyBorder="1"/>
    <xf numFmtId="0" fontId="0" fillId="0" borderId="15" xfId="0" applyBorder="1"/>
    <xf numFmtId="0" fontId="0" fillId="0" borderId="6" xfId="0" applyBorder="1"/>
    <xf numFmtId="0" fontId="0" fillId="0" borderId="1" xfId="0" applyFont="1" applyFill="1" applyBorder="1"/>
    <xf numFmtId="0" fontId="34" fillId="16" borderId="0" xfId="0" applyFont="1" applyFill="1" applyBorder="1"/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0" fillId="15" borderId="1" xfId="0" applyFill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16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1" xfId="0" applyBorder="1"/>
    <xf numFmtId="0" fontId="0" fillId="0" borderId="25" xfId="0" applyBorder="1" applyAlignment="1"/>
    <xf numFmtId="0" fontId="27" fillId="0" borderId="16" xfId="0" applyFont="1" applyBorder="1"/>
    <xf numFmtId="0" fontId="0" fillId="0" borderId="24" xfId="0" applyBorder="1"/>
    <xf numFmtId="0" fontId="0" fillId="0" borderId="28" xfId="0" applyBorder="1"/>
    <xf numFmtId="0" fontId="27" fillId="0" borderId="0" xfId="0" applyFont="1"/>
    <xf numFmtId="0" fontId="27" fillId="0" borderId="9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34" fillId="16" borderId="5" xfId="0" applyFont="1" applyFill="1" applyBorder="1"/>
    <xf numFmtId="0" fontId="27" fillId="0" borderId="24" xfId="0" applyFont="1" applyBorder="1"/>
    <xf numFmtId="0" fontId="27" fillId="0" borderId="26" xfId="0" applyFont="1" applyBorder="1"/>
    <xf numFmtId="0" fontId="27" fillId="0" borderId="18" xfId="0" applyFont="1" applyBorder="1"/>
    <xf numFmtId="0" fontId="27" fillId="0" borderId="27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15" borderId="1" xfId="0" applyFill="1" applyBorder="1" applyAlignment="1"/>
    <xf numFmtId="0" fontId="0" fillId="17" borderId="1" xfId="0" applyFill="1" applyBorder="1"/>
    <xf numFmtId="0" fontId="0" fillId="11" borderId="1" xfId="0" applyFont="1" applyFill="1" applyBorder="1"/>
    <xf numFmtId="0" fontId="25" fillId="11" borderId="1" xfId="0" applyFont="1" applyFill="1" applyBorder="1" applyAlignment="1">
      <alignment horizontal="center"/>
    </xf>
    <xf numFmtId="0" fontId="0" fillId="11" borderId="14" xfId="0" applyFont="1" applyFill="1" applyBorder="1"/>
    <xf numFmtId="0" fontId="37" fillId="16" borderId="21" xfId="0" applyFont="1" applyFill="1" applyBorder="1"/>
    <xf numFmtId="0" fontId="0" fillId="11" borderId="0" xfId="0" applyFill="1"/>
    <xf numFmtId="0" fontId="17" fillId="4" borderId="33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8" fillId="2" borderId="34" xfId="1" applyNumberFormat="1" applyFont="1" applyFill="1" applyBorder="1" applyAlignment="1">
      <alignment horizontal="center" vertical="center"/>
    </xf>
    <xf numFmtId="0" fontId="39" fillId="4" borderId="0" xfId="0" applyFont="1" applyFill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0" fontId="0" fillId="0" borderId="0" xfId="0" applyNumberFormat="1"/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1" xfId="0" applyFill="1" applyBorder="1"/>
    <xf numFmtId="0" fontId="0" fillId="0" borderId="35" xfId="0" applyFont="1" applyBorder="1"/>
    <xf numFmtId="0" fontId="27" fillId="0" borderId="35" xfId="0" applyFont="1" applyBorder="1" applyAlignment="1">
      <alignment horizontal="left"/>
    </xf>
    <xf numFmtId="0" fontId="0" fillId="0" borderId="22" xfId="0" applyFill="1" applyBorder="1"/>
    <xf numFmtId="0" fontId="0" fillId="0" borderId="24" xfId="0" applyFill="1" applyBorder="1"/>
    <xf numFmtId="0" fontId="0" fillId="0" borderId="36" xfId="0" applyBorder="1"/>
    <xf numFmtId="0" fontId="0" fillId="0" borderId="37" xfId="0" applyBorder="1"/>
    <xf numFmtId="0" fontId="0" fillId="4" borderId="1" xfId="0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7" fillId="0" borderId="0" xfId="0" applyFont="1" applyAlignment="1">
      <alignment horizontal="right"/>
    </xf>
    <xf numFmtId="0" fontId="36" fillId="0" borderId="23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34" fillId="14" borderId="0" xfId="0" applyFont="1" applyFill="1" applyAlignment="1">
      <alignment horizontal="center"/>
    </xf>
    <xf numFmtId="0" fontId="0" fillId="10" borderId="1" xfId="0" applyFill="1" applyBorder="1" applyAlignment="1">
      <alignment horizontal="right"/>
    </xf>
    <xf numFmtId="0" fontId="0" fillId="10" borderId="6" xfId="0" applyFill="1" applyBorder="1" applyAlignment="1">
      <alignment horizontal="left"/>
    </xf>
    <xf numFmtId="0" fontId="0" fillId="10" borderId="13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27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6" fillId="0" borderId="1" xfId="0" applyFont="1" applyBorder="1" applyAlignment="1">
      <alignment horizontal="center"/>
    </xf>
    <xf numFmtId="0" fontId="0" fillId="0" borderId="38" xfId="0" applyBorder="1"/>
    <xf numFmtId="0" fontId="27" fillId="0" borderId="20" xfId="0" applyFont="1" applyBorder="1"/>
  </cellXfs>
  <cellStyles count="4">
    <cellStyle name="Hiperligação" xfId="3" builtinId="8"/>
    <cellStyle name="Normal" xfId="0" builtinId="0"/>
    <cellStyle name="Normal 2" xfId="2"/>
    <cellStyle name="Normal 3" xfId="1"/>
  </cellStyles>
  <dxfs count="56"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FF5353"/>
      <color rgb="FF33CCFF"/>
      <color rgb="FF66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428637</xdr:colOff>
      <xdr:row>3</xdr:row>
      <xdr:rowOff>161925</xdr:rowOff>
    </xdr:from>
    <xdr:to>
      <xdr:col>7</xdr:col>
      <xdr:colOff>1217945</xdr:colOff>
      <xdr:row>5</xdr:row>
      <xdr:rowOff>71475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37" y="733425"/>
          <a:ext cx="3265808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1533525</xdr:colOff>
      <xdr:row>3</xdr:row>
      <xdr:rowOff>161925</xdr:rowOff>
    </xdr:from>
    <xdr:to>
      <xdr:col>5</xdr:col>
      <xdr:colOff>1703720</xdr:colOff>
      <xdr:row>5</xdr:row>
      <xdr:rowOff>19321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733425"/>
          <a:ext cx="2160920" cy="809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428637</xdr:colOff>
      <xdr:row>3</xdr:row>
      <xdr:rowOff>161925</xdr:rowOff>
    </xdr:from>
    <xdr:to>
      <xdr:col>7</xdr:col>
      <xdr:colOff>1703720</xdr:colOff>
      <xdr:row>5</xdr:row>
      <xdr:rowOff>71475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37" y="733425"/>
          <a:ext cx="3265808" cy="122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3</xdr:row>
      <xdr:rowOff>161925</xdr:rowOff>
    </xdr:from>
    <xdr:to>
      <xdr:col>3</xdr:col>
      <xdr:colOff>27320</xdr:colOff>
      <xdr:row>5</xdr:row>
      <xdr:rowOff>19321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733425"/>
          <a:ext cx="2160920" cy="8098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3</xdr:row>
      <xdr:rowOff>171450</xdr:rowOff>
    </xdr:from>
    <xdr:to>
      <xdr:col>3</xdr:col>
      <xdr:colOff>17795</xdr:colOff>
      <xdr:row>5</xdr:row>
      <xdr:rowOff>28846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742950"/>
          <a:ext cx="2160920" cy="8098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3</xdr:row>
      <xdr:rowOff>152400</xdr:rowOff>
    </xdr:from>
    <xdr:to>
      <xdr:col>3</xdr:col>
      <xdr:colOff>17795</xdr:colOff>
      <xdr:row>5</xdr:row>
      <xdr:rowOff>9796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723900"/>
          <a:ext cx="2160920" cy="809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3</xdr:row>
      <xdr:rowOff>171450</xdr:rowOff>
    </xdr:from>
    <xdr:to>
      <xdr:col>3</xdr:col>
      <xdr:colOff>8270</xdr:colOff>
      <xdr:row>5</xdr:row>
      <xdr:rowOff>28846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742950"/>
          <a:ext cx="2160920" cy="8098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4</xdr:row>
      <xdr:rowOff>0</xdr:rowOff>
    </xdr:from>
    <xdr:to>
      <xdr:col>2</xdr:col>
      <xdr:colOff>1713245</xdr:colOff>
      <xdr:row>5</xdr:row>
      <xdr:rowOff>47896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762000"/>
          <a:ext cx="2160920" cy="8098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Q259" totalsRowShown="0" headerRowDxfId="55" dataDxfId="54" tableBorderDxfId="53" headerRowCellStyle="Normal 3">
  <autoFilter ref="A2:Q259">
    <filterColumn colId="0">
      <filters>
        <filter val="Birgit Metaxas"/>
      </filters>
    </filterColumn>
    <filterColumn colId="2">
      <filters>
        <filter val="International Week"/>
      </filters>
    </filterColumn>
  </autoFilter>
  <sortState ref="A155:P155">
    <sortCondition ref="A2:A225"/>
  </sortState>
  <tableColumns count="17">
    <tableColumn id="1" name="Nomes" dataDxfId="52"/>
    <tableColumn id="2" name="Tipo de Mobilidade" dataDxfId="51"/>
    <tableColumn id="3" name="Escola/Serviço" dataDxfId="50"/>
    <tableColumn id="4" name="Género" dataDxfId="49"/>
    <tableColumn id="5" name="Alojamento" dataDxfId="48"/>
    <tableColumn id="6" name="Data de Chegada" dataDxfId="47"/>
    <tableColumn id="7" name="Data de saída" dataDxfId="46"/>
    <tableColumn id="8" name="Instituição de origem" dataDxfId="45"/>
    <tableColumn id="9" name="País" dataDxfId="44"/>
    <tableColumn id="10" name="Código Área" dataDxfId="43"/>
    <tableColumn id="11" name="email" dataDxfId="42"/>
    <tableColumn id="12" name="Observações"/>
    <tableColumn id="13" name="Pagamento" dataDxfId="41"/>
    <tableColumn id="14" name="InvitationLetter" dataDxfId="40"/>
    <tableColumn id="15" name="ProgramEnviado" dataDxfId="39"/>
    <tableColumn id="16" name="Mobility Agreement" dataDxfId="38"/>
    <tableColumn id="17" name="Coluna1" dataDxfId="3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9" name="Tabela7910" displayName="Tabela7910" ref="B8:C83" totalsRowShown="0" headerRowDxfId="7" tableBorderDxfId="6">
  <autoFilter ref="B8:C83"/>
  <tableColumns count="2">
    <tableColumn id="2" name="Nome "/>
    <tableColumn id="4" name="Dia 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ela79101312" displayName="Tabela79101312" ref="B8:C83" totalsRowShown="0" headerRowDxfId="5" tableBorderDxfId="4">
  <autoFilter ref="B8:C83"/>
  <tableColumns count="2">
    <tableColumn id="2" name="Nome "/>
    <tableColumn id="3" name="Dia 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Tabela791013" displayName="Tabela791013" ref="B8:C83" totalsRowShown="0" headerRowDxfId="3" tableBorderDxfId="2">
  <autoFilter ref="B8:C83"/>
  <tableColumns count="2">
    <tableColumn id="2" name="Nome "/>
    <tableColumn id="4" name="Dia 1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Tabela79101314" displayName="Tabela79101314" ref="B8:C83" totalsRowShown="0" headerRowDxfId="1" tableBorderDxfId="0">
  <autoFilter ref="B8:C83"/>
  <tableColumns count="2">
    <tableColumn id="2" name="Nome "/>
    <tableColumn id="3" name="Dia 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4" displayName="Tabela4" ref="B2:F27" totalsRowShown="0">
  <autoFilter ref="B2:F27"/>
  <tableColumns count="5">
    <tableColumn id="1" name="País"/>
    <tableColumn id="2" name="Aceites"/>
    <tableColumn id="6" name="Pagamentos" dataDxfId="36">
      <calculatedColumnFormula>COUNTIFS(Tabela1[Escola/Serviço],"International Week",Tabela1[País],"AL",Tabela1[Pagamento],"Sim")</calculatedColumnFormula>
    </tableColumn>
    <tableColumn id="3" name="Desistências"/>
    <tableColumn id="4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ela78" displayName="Tabela78" ref="E8:I78" totalsRowShown="0" headerRowDxfId="35" tableBorderDxfId="34">
  <autoFilter ref="E8:I78"/>
  <tableColumns count="5">
    <tableColumn id="1" name="Nº"/>
    <tableColumn id="2" name="Nome "/>
    <tableColumn id="3" name="País"/>
    <tableColumn id="4" name="Universidade"/>
    <tableColumn id="5" name="Observaçã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A3:E72" totalsRowShown="0">
  <autoFilter ref="A3:E72"/>
  <tableColumns count="5">
    <tableColumn id="1" name="Nº"/>
    <tableColumn id="2" name="Nome" dataDxfId="33"/>
    <tableColumn id="3" name="País" dataDxfId="32"/>
    <tableColumn id="4" name="Nome Correto" dataDxfId="31"/>
    <tableColumn id="5" name="Universidade" dataDxfId="30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3" name="Tabela3" displayName="Tabela3" ref="B2:E68" totalsRowShown="0" headerRowDxfId="29" headerRowBorderDxfId="28" tableBorderDxfId="27" totalsRowBorderDxfId="26">
  <autoFilter ref="B2:E68"/>
  <tableColumns count="4">
    <tableColumn id="1" name="Coluna1" dataDxfId="25"/>
    <tableColumn id="2" name="País" dataDxfId="24"/>
    <tableColumn id="3" name="Nome" dataDxfId="23"/>
    <tableColumn id="4" name="Email" dataDxfId="22" dataCellStyle="Hiperligaçã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6" displayName="Tabela6" ref="C4:F19" totalsRowShown="0" headerRowDxfId="21" headerRowBorderDxfId="20" tableBorderDxfId="19" totalsRowBorderDxfId="18">
  <autoFilter ref="C4:F19"/>
  <tableColumns count="4">
    <tableColumn id="1" name="Nome" dataDxfId="17"/>
    <tableColumn id="2" name=" País " dataDxfId="16"/>
    <tableColumn id="3" name="Instituição" dataDxfId="15"/>
    <tableColumn id="4" name="Observação" dataDxfId="1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ela79" displayName="Tabela79" ref="C8:F80" totalsRowShown="0" headerRowDxfId="13" tableBorderDxfId="12">
  <autoFilter ref="C8:F80"/>
  <tableColumns count="4">
    <tableColumn id="1" name="Nº"/>
    <tableColumn id="2" name="Nome "/>
    <tableColumn id="3" name="País"/>
    <tableColumn id="4" name="Universidade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6" name="Tabela7" displayName="Tabela7" ref="E8:H83" totalsRowShown="0" headerRowDxfId="11" tableBorderDxfId="10">
  <autoFilter ref="E8:H83"/>
  <tableColumns count="4">
    <tableColumn id="1" name="Nº"/>
    <tableColumn id="2" name="Nome "/>
    <tableColumn id="3" name="País"/>
    <tableColumn id="4" name="Universidade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791011" displayName="Tabela791011" ref="B8:C86" totalsRowShown="0" headerRowDxfId="9" tableBorderDxfId="8">
  <autoFilter ref="B8:C86"/>
  <tableColumns count="2">
    <tableColumn id="2" name="Nome "/>
    <tableColumn id="3" name="Dia 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aela.moldova.chovancova@ku.sk" TargetMode="External"/><Relationship Id="rId117" Type="http://schemas.openxmlformats.org/officeDocument/2006/relationships/hyperlink" Target="mailto:marta.habiger@uwr.edu.pl" TargetMode="External"/><Relationship Id="rId21" Type="http://schemas.openxmlformats.org/officeDocument/2006/relationships/hyperlink" Target="mailto:marta.klosowska@pwr.edu.pl" TargetMode="External"/><Relationship Id="rId42" Type="http://schemas.openxmlformats.org/officeDocument/2006/relationships/hyperlink" Target="mailto:a.sakowicz@pb.edu.pl" TargetMode="External"/><Relationship Id="rId47" Type="http://schemas.openxmlformats.org/officeDocument/2006/relationships/hyperlink" Target="mailto:ewawojtyniak@tlen.pl" TargetMode="External"/><Relationship Id="rId63" Type="http://schemas.openxmlformats.org/officeDocument/2006/relationships/hyperlink" Target="mailto:verginia@tu-sofia.bg" TargetMode="External"/><Relationship Id="rId68" Type="http://schemas.openxmlformats.org/officeDocument/2006/relationships/hyperlink" Target="mailto:glavan@fortuna.com.ro" TargetMode="External"/><Relationship Id="rId84" Type="http://schemas.openxmlformats.org/officeDocument/2006/relationships/hyperlink" Target="mailto:selahattinsoylemez@esenyurt.edu.tr" TargetMode="External"/><Relationship Id="rId89" Type="http://schemas.openxmlformats.org/officeDocument/2006/relationships/hyperlink" Target="mailto:mutluyagiz@esenyurt.edu.tr" TargetMode="External"/><Relationship Id="rId112" Type="http://schemas.openxmlformats.org/officeDocument/2006/relationships/hyperlink" Target="mailto:hulyacakmak@hitit.edu.tr" TargetMode="External"/><Relationship Id="rId133" Type="http://schemas.openxmlformats.org/officeDocument/2006/relationships/hyperlink" Target="mailto:mara.contardo@amm.units.it" TargetMode="External"/><Relationship Id="rId138" Type="http://schemas.openxmlformats.org/officeDocument/2006/relationships/hyperlink" Target="mailto:amaya.erro@unavarra.es" TargetMode="External"/><Relationship Id="rId154" Type="http://schemas.openxmlformats.org/officeDocument/2006/relationships/hyperlink" Target="mailto:zdravka@aubg.edu" TargetMode="External"/><Relationship Id="rId159" Type="http://schemas.openxmlformats.org/officeDocument/2006/relationships/hyperlink" Target="mailto:nafsitzogani@aueb.gr" TargetMode="External"/><Relationship Id="rId175" Type="http://schemas.openxmlformats.org/officeDocument/2006/relationships/hyperlink" Target="mailto:maria.andrzejewska@uwr.edu.pl" TargetMode="External"/><Relationship Id="rId170" Type="http://schemas.openxmlformats.org/officeDocument/2006/relationships/hyperlink" Target="mailto:madalina.tocan@gmail.com" TargetMode="External"/><Relationship Id="rId191" Type="http://schemas.openxmlformats.org/officeDocument/2006/relationships/printerSettings" Target="../printerSettings/printerSettings1.bin"/><Relationship Id="rId16" Type="http://schemas.openxmlformats.org/officeDocument/2006/relationships/hyperlink" Target="mailto:ewelina.uryc@upjp2.edu.pl" TargetMode="External"/><Relationship Id="rId107" Type="http://schemas.openxmlformats.org/officeDocument/2006/relationships/hyperlink" Target="mailto:sofiamak@aueb.gr" TargetMode="External"/><Relationship Id="rId11" Type="http://schemas.openxmlformats.org/officeDocument/2006/relationships/hyperlink" Target="mailto:zuzana.michelfeitova@uhk.cz" TargetMode="External"/><Relationship Id="rId32" Type="http://schemas.openxmlformats.org/officeDocument/2006/relationships/hyperlink" Target="mailto:icesar@tvz.hr" TargetMode="External"/><Relationship Id="rId37" Type="http://schemas.openxmlformats.org/officeDocument/2006/relationships/hyperlink" Target="mailto:ilahilatifa@gmail.com" TargetMode="External"/><Relationship Id="rId53" Type="http://schemas.openxmlformats.org/officeDocument/2006/relationships/hyperlink" Target="mailto:Vassiliki.metaxa@uni-due.de" TargetMode="External"/><Relationship Id="rId58" Type="http://schemas.openxmlformats.org/officeDocument/2006/relationships/hyperlink" Target="mailto:tasiemski@awf.poznam.pl" TargetMode="External"/><Relationship Id="rId74" Type="http://schemas.openxmlformats.org/officeDocument/2006/relationships/hyperlink" Target="mailto:kvestoriat@uniza.sk" TargetMode="External"/><Relationship Id="rId79" Type="http://schemas.openxmlformats.org/officeDocument/2006/relationships/hyperlink" Target="mailto:jurgita.grigoniene@ku.lt" TargetMode="External"/><Relationship Id="rId102" Type="http://schemas.openxmlformats.org/officeDocument/2006/relationships/hyperlink" Target="mailto:tuija.kuisma@lapinamk.fi" TargetMode="External"/><Relationship Id="rId123" Type="http://schemas.openxmlformats.org/officeDocument/2006/relationships/hyperlink" Target="mailto:amozkan@cumhuriyet.edu.tr" TargetMode="External"/><Relationship Id="rId128" Type="http://schemas.openxmlformats.org/officeDocument/2006/relationships/hyperlink" Target="mailto:s.berrekia@univ-chlef.dz" TargetMode="External"/><Relationship Id="rId144" Type="http://schemas.openxmlformats.org/officeDocument/2006/relationships/hyperlink" Target="mailto:mkanella@aueb.gr" TargetMode="External"/><Relationship Id="rId149" Type="http://schemas.openxmlformats.org/officeDocument/2006/relationships/hyperlink" Target="mailto:skoda@dti.sk" TargetMode="External"/><Relationship Id="rId5" Type="http://schemas.openxmlformats.org/officeDocument/2006/relationships/hyperlink" Target="mailto:cajbua@gmail.com" TargetMode="External"/><Relationship Id="rId90" Type="http://schemas.openxmlformats.org/officeDocument/2006/relationships/hyperlink" Target="mailto:yukseltuygun@esenyurt.edu.tr" TargetMode="External"/><Relationship Id="rId95" Type="http://schemas.openxmlformats.org/officeDocument/2006/relationships/hyperlink" Target="mailto:elena.gabardi@unibz.it" TargetMode="External"/><Relationship Id="rId160" Type="http://schemas.openxmlformats.org/officeDocument/2006/relationships/hyperlink" Target="mailto:hciftci@harran.edu.tr" TargetMode="External"/><Relationship Id="rId165" Type="http://schemas.openxmlformats.org/officeDocument/2006/relationships/hyperlink" Target="mailto:kowalikk@agh.edu.pl" TargetMode="External"/><Relationship Id="rId181" Type="http://schemas.openxmlformats.org/officeDocument/2006/relationships/hyperlink" Target="mailto:sait.sarioglu@dpu.edu.tr" TargetMode="External"/><Relationship Id="rId186" Type="http://schemas.openxmlformats.org/officeDocument/2006/relationships/hyperlink" Target="mailto:m.saib@univ-chlef.dz" TargetMode="External"/><Relationship Id="rId22" Type="http://schemas.openxmlformats.org/officeDocument/2006/relationships/hyperlink" Target="mailto:ahuerik@mu.edu.tr" TargetMode="External"/><Relationship Id="rId27" Type="http://schemas.openxmlformats.org/officeDocument/2006/relationships/hyperlink" Target="mailto:ana.pinilla@unirioja.es" TargetMode="External"/><Relationship Id="rId43" Type="http://schemas.openxmlformats.org/officeDocument/2006/relationships/hyperlink" Target="mailto:jan.norman@ltu.se" TargetMode="External"/><Relationship Id="rId48" Type="http://schemas.openxmlformats.org/officeDocument/2006/relationships/hyperlink" Target="mailto:ermanakilli@ahievran.edu.tr" TargetMode="External"/><Relationship Id="rId64" Type="http://schemas.openxmlformats.org/officeDocument/2006/relationships/hyperlink" Target="mailto:daniela.slovakova@uniza.sk" TargetMode="External"/><Relationship Id="rId69" Type="http://schemas.openxmlformats.org/officeDocument/2006/relationships/hyperlink" Target="mailto:raduioanuav@gmail.com" TargetMode="External"/><Relationship Id="rId113" Type="http://schemas.openxmlformats.org/officeDocument/2006/relationships/hyperlink" Target="mailto:walter.dewancker@howest.be" TargetMode="External"/><Relationship Id="rId118" Type="http://schemas.openxmlformats.org/officeDocument/2006/relationships/hyperlink" Target="mailto:boukardid@hotmail.com" TargetMode="External"/><Relationship Id="rId134" Type="http://schemas.openxmlformats.org/officeDocument/2006/relationships/hyperlink" Target="mailto:nocal@sanko.edu.tr" TargetMode="External"/><Relationship Id="rId139" Type="http://schemas.openxmlformats.org/officeDocument/2006/relationships/hyperlink" Target="mailto:Guadalupe.alonsogarcia@gmail.com" TargetMode="External"/><Relationship Id="rId80" Type="http://schemas.openxmlformats.org/officeDocument/2006/relationships/hyperlink" Target="mailto:ekaterina.vt.bg@gmail.com" TargetMode="External"/><Relationship Id="rId85" Type="http://schemas.openxmlformats.org/officeDocument/2006/relationships/hyperlink" Target="mailto:a.mastrototaro@unicampus.it" TargetMode="External"/><Relationship Id="rId150" Type="http://schemas.openxmlformats.org/officeDocument/2006/relationships/hyperlink" Target="mailto:marta.fabo@gmail.com" TargetMode="External"/><Relationship Id="rId155" Type="http://schemas.openxmlformats.org/officeDocument/2006/relationships/hyperlink" Target="mailto:r.zianeahmed@univ-chlef.dz" TargetMode="External"/><Relationship Id="rId171" Type="http://schemas.openxmlformats.org/officeDocument/2006/relationships/hyperlink" Target="mailto:adil.bilalic@ibu.edu.ba" TargetMode="External"/><Relationship Id="rId176" Type="http://schemas.openxmlformats.org/officeDocument/2006/relationships/hyperlink" Target="mailto:e.grochocka@uksw.edu.pl" TargetMode="External"/><Relationship Id="rId192" Type="http://schemas.openxmlformats.org/officeDocument/2006/relationships/table" Target="../tables/table1.xml"/><Relationship Id="rId12" Type="http://schemas.openxmlformats.org/officeDocument/2006/relationships/hyperlink" Target="mailto:gintare.kubiliene@lsu.lt" TargetMode="External"/><Relationship Id="rId17" Type="http://schemas.openxmlformats.org/officeDocument/2006/relationships/hyperlink" Target="mailto:agnieszka.szczepanska@upjp2.edu.pl" TargetMode="External"/><Relationship Id="rId33" Type="http://schemas.openxmlformats.org/officeDocument/2006/relationships/hyperlink" Target="mailto:tin@tvz.hr" TargetMode="External"/><Relationship Id="rId38" Type="http://schemas.openxmlformats.org/officeDocument/2006/relationships/hyperlink" Target="mailto:jaroslava.bredlova@ujep.cz" TargetMode="External"/><Relationship Id="rId59" Type="http://schemas.openxmlformats.org/officeDocument/2006/relationships/hyperlink" Target="mailto:daniel.reiter@unibz.it" TargetMode="External"/><Relationship Id="rId103" Type="http://schemas.openxmlformats.org/officeDocument/2006/relationships/hyperlink" Target="mailto:sgogou@lib.uth.gr" TargetMode="External"/><Relationship Id="rId108" Type="http://schemas.openxmlformats.org/officeDocument/2006/relationships/hyperlink" Target="mailto:erasmus@ahe.lodz.pl" TargetMode="External"/><Relationship Id="rId124" Type="http://schemas.openxmlformats.org/officeDocument/2006/relationships/hyperlink" Target="mailto:tanja.tekavc@ef.uni-lj.si" TargetMode="External"/><Relationship Id="rId129" Type="http://schemas.openxmlformats.org/officeDocument/2006/relationships/hyperlink" Target="mailto:niina.syrjala@lapinamk.fi" TargetMode="External"/><Relationship Id="rId54" Type="http://schemas.openxmlformats.org/officeDocument/2006/relationships/hyperlink" Target="mailto:birgit.metaxas@uni-due.de" TargetMode="External"/><Relationship Id="rId70" Type="http://schemas.openxmlformats.org/officeDocument/2006/relationships/hyperlink" Target="mailto:alexpopaarad@yahoo.com" TargetMode="External"/><Relationship Id="rId75" Type="http://schemas.openxmlformats.org/officeDocument/2006/relationships/hyperlink" Target="mailto:martaciseklachowicz@gmail.com" TargetMode="External"/><Relationship Id="rId91" Type="http://schemas.openxmlformats.org/officeDocument/2006/relationships/hyperlink" Target="mailto:thierry.lebrec@unicaen.fr" TargetMode="External"/><Relationship Id="rId96" Type="http://schemas.openxmlformats.org/officeDocument/2006/relationships/hyperlink" Target="mailto:ilga@neija@rtu.lv" TargetMode="External"/><Relationship Id="rId140" Type="http://schemas.openxmlformats.org/officeDocument/2006/relationships/hyperlink" Target="mailto:adrien.bernard@unicaen.fr" TargetMode="External"/><Relationship Id="rId145" Type="http://schemas.openxmlformats.org/officeDocument/2006/relationships/hyperlink" Target="mailto:martina.majic@vern.hr" TargetMode="External"/><Relationship Id="rId161" Type="http://schemas.openxmlformats.org/officeDocument/2006/relationships/hyperlink" Target="mailto:iro@cankaya.edu.tr" TargetMode="External"/><Relationship Id="rId166" Type="http://schemas.openxmlformats.org/officeDocument/2006/relationships/hyperlink" Target="mailto:a.wolasiewicz@uksw.edu.pl" TargetMode="External"/><Relationship Id="rId182" Type="http://schemas.openxmlformats.org/officeDocument/2006/relationships/hyperlink" Target="mailto:jzelazny@pk.edu.pl" TargetMode="External"/><Relationship Id="rId187" Type="http://schemas.openxmlformats.org/officeDocument/2006/relationships/hyperlink" Target="mailto:gitana.plytninkiene@Isu.lt" TargetMode="External"/><Relationship Id="rId1" Type="http://schemas.openxmlformats.org/officeDocument/2006/relationships/hyperlink" Target="mailto:sandaksg@yahoo.com" TargetMode="External"/><Relationship Id="rId6" Type="http://schemas.openxmlformats.org/officeDocument/2006/relationships/hyperlink" Target="mailto:sanel.halilbegovic@ibu.edu.ba" TargetMode="External"/><Relationship Id="rId23" Type="http://schemas.openxmlformats.org/officeDocument/2006/relationships/hyperlink" Target="mailto:intoffice@mu.edu.tr" TargetMode="External"/><Relationship Id="rId28" Type="http://schemas.openxmlformats.org/officeDocument/2006/relationships/hyperlink" Target="mailto:staffmobility.heb@KdG.be" TargetMode="External"/><Relationship Id="rId49" Type="http://schemas.openxmlformats.org/officeDocument/2006/relationships/hyperlink" Target="mailto:ermanakilli@ahievran.edu.tr" TargetMode="External"/><Relationship Id="rId114" Type="http://schemas.openxmlformats.org/officeDocument/2006/relationships/hyperlink" Target="mailto:Laurens.wetz@howest.be" TargetMode="External"/><Relationship Id="rId119" Type="http://schemas.openxmlformats.org/officeDocument/2006/relationships/hyperlink" Target="mailto:satu.valli@lapinamk.fi" TargetMode="External"/><Relationship Id="rId44" Type="http://schemas.openxmlformats.org/officeDocument/2006/relationships/hyperlink" Target="mailto:Gintaris.Kaklasukas@vgtu.lt" TargetMode="External"/><Relationship Id="rId60" Type="http://schemas.openxmlformats.org/officeDocument/2006/relationships/hyperlink" Target="mailto:senaevren@gmail.com" TargetMode="External"/><Relationship Id="rId65" Type="http://schemas.openxmlformats.org/officeDocument/2006/relationships/hyperlink" Target="mailto:bkoc@baskent.edu.tr" TargetMode="External"/><Relationship Id="rId81" Type="http://schemas.openxmlformats.org/officeDocument/2006/relationships/hyperlink" Target="mailto:ivaeli1695@gmail.com" TargetMode="External"/><Relationship Id="rId86" Type="http://schemas.openxmlformats.org/officeDocument/2006/relationships/hyperlink" Target="mailto:lenka.krizova@ujep.cz" TargetMode="External"/><Relationship Id="rId130" Type="http://schemas.openxmlformats.org/officeDocument/2006/relationships/hyperlink" Target="mailto:elenabanciu29@yahoo.com" TargetMode="External"/><Relationship Id="rId135" Type="http://schemas.openxmlformats.org/officeDocument/2006/relationships/hyperlink" Target="mailto:mustapha2okil@gmail.com" TargetMode="External"/><Relationship Id="rId151" Type="http://schemas.openxmlformats.org/officeDocument/2006/relationships/hyperlink" Target="mailto:r.acikgoz@alparslan.edu.tr" TargetMode="External"/><Relationship Id="rId156" Type="http://schemas.openxmlformats.org/officeDocument/2006/relationships/hyperlink" Target="mailto:bouchaalanaz@gmail.com" TargetMode="External"/><Relationship Id="rId177" Type="http://schemas.openxmlformats.org/officeDocument/2006/relationships/hyperlink" Target="mailto:maarja.jogioja@tlu.ee" TargetMode="External"/><Relationship Id="rId172" Type="http://schemas.openxmlformats.org/officeDocument/2006/relationships/hyperlink" Target="mailto:madalina.tocan@gmail.com" TargetMode="External"/><Relationship Id="rId13" Type="http://schemas.openxmlformats.org/officeDocument/2006/relationships/hyperlink" Target="mailto:justina.vitonyte@ktu.lt" TargetMode="External"/><Relationship Id="rId18" Type="http://schemas.openxmlformats.org/officeDocument/2006/relationships/hyperlink" Target="mailto:aija.luse@lka.edu.lv" TargetMode="External"/><Relationship Id="rId39" Type="http://schemas.openxmlformats.org/officeDocument/2006/relationships/hyperlink" Target="mailto:horvathzne@se-etk.hu" TargetMode="External"/><Relationship Id="rId109" Type="http://schemas.openxmlformats.org/officeDocument/2006/relationships/hyperlink" Target="mailto:barbara.maczka@kpswjg.pl" TargetMode="External"/><Relationship Id="rId34" Type="http://schemas.openxmlformats.org/officeDocument/2006/relationships/hyperlink" Target="mailto:suto.eva@se-etk.hu" TargetMode="External"/><Relationship Id="rId50" Type="http://schemas.openxmlformats.org/officeDocument/2006/relationships/hyperlink" Target="mailto:Vassiliki.metaxa@uni-due.de" TargetMode="External"/><Relationship Id="rId55" Type="http://schemas.openxmlformats.org/officeDocument/2006/relationships/hyperlink" Target="mailto:georgia.galanopoulou@uni-due.de" TargetMode="External"/><Relationship Id="rId76" Type="http://schemas.openxmlformats.org/officeDocument/2006/relationships/hyperlink" Target="mailto:dorota.dzieciol@uwr.edu.pl" TargetMode="External"/><Relationship Id="rId97" Type="http://schemas.openxmlformats.org/officeDocument/2006/relationships/hyperlink" Target="mailto:audrone.zukauskaite@ku.lt" TargetMode="External"/><Relationship Id="rId104" Type="http://schemas.openxmlformats.org/officeDocument/2006/relationships/hyperlink" Target="mailto:pashali@lib.uth.gr" TargetMode="External"/><Relationship Id="rId120" Type="http://schemas.openxmlformats.org/officeDocument/2006/relationships/hyperlink" Target="mailto:radoslav.smolak@unipo.sk" TargetMode="External"/><Relationship Id="rId125" Type="http://schemas.openxmlformats.org/officeDocument/2006/relationships/hyperlink" Target="mailto:merinemoustafa@gmail.com" TargetMode="External"/><Relationship Id="rId141" Type="http://schemas.openxmlformats.org/officeDocument/2006/relationships/hyperlink" Target="mailto:airi.paloste@lapinamk.fi" TargetMode="External"/><Relationship Id="rId146" Type="http://schemas.openxmlformats.org/officeDocument/2006/relationships/hyperlink" Target="mailto:stana.odak.krasic@vern.hr" TargetMode="External"/><Relationship Id="rId167" Type="http://schemas.openxmlformats.org/officeDocument/2006/relationships/hyperlink" Target="mailto:marcela.hallova@uniag.sk" TargetMode="External"/><Relationship Id="rId188" Type="http://schemas.openxmlformats.org/officeDocument/2006/relationships/hyperlink" Target="mailto:beratcicek@gmail.com" TargetMode="External"/><Relationship Id="rId7" Type="http://schemas.openxmlformats.org/officeDocument/2006/relationships/hyperlink" Target="mailto:helena.galdunova@unipo.sk" TargetMode="External"/><Relationship Id="rId71" Type="http://schemas.openxmlformats.org/officeDocument/2006/relationships/hyperlink" Target="mailto:liga.upeniece@rtu.lv" TargetMode="External"/><Relationship Id="rId92" Type="http://schemas.openxmlformats.org/officeDocument/2006/relationships/hyperlink" Target="mailto:nelly.soor@ensea.fr" TargetMode="External"/><Relationship Id="rId162" Type="http://schemas.openxmlformats.org/officeDocument/2006/relationships/hyperlink" Target="mailto:ldzakova@aubg.edu" TargetMode="External"/><Relationship Id="rId183" Type="http://schemas.openxmlformats.org/officeDocument/2006/relationships/hyperlink" Target="mailto:galina.bogucka@uwr.edu.pl" TargetMode="External"/><Relationship Id="rId2" Type="http://schemas.openxmlformats.org/officeDocument/2006/relationships/hyperlink" Target="mailto:vanina.boglea@yahoo.com" TargetMode="External"/><Relationship Id="rId29" Type="http://schemas.openxmlformats.org/officeDocument/2006/relationships/hyperlink" Target="mailto:kleftodimos@kastoria.teikoz.gr" TargetMode="External"/><Relationship Id="rId24" Type="http://schemas.openxmlformats.org/officeDocument/2006/relationships/hyperlink" Target="mailto:valentina.dipietrantonio@unicusano.it" TargetMode="External"/><Relationship Id="rId40" Type="http://schemas.openxmlformats.org/officeDocument/2006/relationships/hyperlink" Target="mailto:dr.tatrai@se-etk.hu" TargetMode="External"/><Relationship Id="rId45" Type="http://schemas.openxmlformats.org/officeDocument/2006/relationships/hyperlink" Target="mailto:magdalenawolinska@wp.pl" TargetMode="External"/><Relationship Id="rId66" Type="http://schemas.openxmlformats.org/officeDocument/2006/relationships/hyperlink" Target="mailto:spisk@ffzg.hr" TargetMode="External"/><Relationship Id="rId87" Type="http://schemas.openxmlformats.org/officeDocument/2006/relationships/hyperlink" Target="mailto:ayfercanbolat@esenyurt.edu.tr" TargetMode="External"/><Relationship Id="rId110" Type="http://schemas.openxmlformats.org/officeDocument/2006/relationships/hyperlink" Target="mailto:magdalena.dabek@kpswjg.pl" TargetMode="External"/><Relationship Id="rId115" Type="http://schemas.openxmlformats.org/officeDocument/2006/relationships/hyperlink" Target="mailto:mlambrou@aueb.gr" TargetMode="External"/><Relationship Id="rId131" Type="http://schemas.openxmlformats.org/officeDocument/2006/relationships/hyperlink" Target="mailto:terese.herrgard-backlund@novia.fi" TargetMode="External"/><Relationship Id="rId136" Type="http://schemas.openxmlformats.org/officeDocument/2006/relationships/hyperlink" Target="mailto:petra.holoubkova@uhk.cz" TargetMode="External"/><Relationship Id="rId157" Type="http://schemas.openxmlformats.org/officeDocument/2006/relationships/hyperlink" Target="mailto:iva.pristof@ebc.uu.se" TargetMode="External"/><Relationship Id="rId178" Type="http://schemas.openxmlformats.org/officeDocument/2006/relationships/hyperlink" Target="mailto:virginija.antanaviciute-kasperune@cr.vu.lt" TargetMode="External"/><Relationship Id="rId61" Type="http://schemas.openxmlformats.org/officeDocument/2006/relationships/hyperlink" Target="mailto:rob.florek@poczta.onet.pl" TargetMode="External"/><Relationship Id="rId82" Type="http://schemas.openxmlformats.org/officeDocument/2006/relationships/hyperlink" Target="mailto:diana.timova@nvu.bg" TargetMode="External"/><Relationship Id="rId152" Type="http://schemas.openxmlformats.org/officeDocument/2006/relationships/hyperlink" Target="mailto:a.kucukparmak@alparslan.edu.tr" TargetMode="External"/><Relationship Id="rId173" Type="http://schemas.openxmlformats.org/officeDocument/2006/relationships/hyperlink" Target="mailto:marek.szyc@kpswjg.pl" TargetMode="External"/><Relationship Id="rId19" Type="http://schemas.openxmlformats.org/officeDocument/2006/relationships/hyperlink" Target="mailto:info@lka.edu.lv" TargetMode="External"/><Relationship Id="rId14" Type="http://schemas.openxmlformats.org/officeDocument/2006/relationships/hyperlink" Target="mailto:ieva.januskeviciute@ktu.lt" TargetMode="External"/><Relationship Id="rId30" Type="http://schemas.openxmlformats.org/officeDocument/2006/relationships/hyperlink" Target="mailto:jiri.mazal@upol.cz" TargetMode="External"/><Relationship Id="rId35" Type="http://schemas.openxmlformats.org/officeDocument/2006/relationships/hyperlink" Target="mailto:irina_shvets13@ukr.net" TargetMode="External"/><Relationship Id="rId56" Type="http://schemas.openxmlformats.org/officeDocument/2006/relationships/hyperlink" Target="mailto:c.zaccardi@unicampus.it" TargetMode="External"/><Relationship Id="rId77" Type="http://schemas.openxmlformats.org/officeDocument/2006/relationships/hyperlink" Target="mailto:kirsti.ketola@lapinamk.fi" TargetMode="External"/><Relationship Id="rId100" Type="http://schemas.openxmlformats.org/officeDocument/2006/relationships/hyperlink" Target="mailto:argsmyrnaki@gmail.com" TargetMode="External"/><Relationship Id="rId105" Type="http://schemas.openxmlformats.org/officeDocument/2006/relationships/hyperlink" Target="mailto:d.zarek@pwsz.elblag.pl" TargetMode="External"/><Relationship Id="rId126" Type="http://schemas.openxmlformats.org/officeDocument/2006/relationships/hyperlink" Target="mailto:djerraryamina@gmail.com" TargetMode="External"/><Relationship Id="rId147" Type="http://schemas.openxmlformats.org/officeDocument/2006/relationships/hyperlink" Target="mailto:erasmus@liepu.lv" TargetMode="External"/><Relationship Id="rId168" Type="http://schemas.openxmlformats.org/officeDocument/2006/relationships/hyperlink" Target="mailto:zuzana.strapekova@uniag.sk" TargetMode="External"/><Relationship Id="rId8" Type="http://schemas.openxmlformats.org/officeDocument/2006/relationships/hyperlink" Target="mailto:maria.novakova@unipo.sk" TargetMode="External"/><Relationship Id="rId51" Type="http://schemas.openxmlformats.org/officeDocument/2006/relationships/hyperlink" Target="mailto:vassiliki.metaxa@uni-due.de" TargetMode="External"/><Relationship Id="rId72" Type="http://schemas.openxmlformats.org/officeDocument/2006/relationships/hyperlink" Target="mailto:alena.dobrotova@umb.sk" TargetMode="External"/><Relationship Id="rId93" Type="http://schemas.openxmlformats.org/officeDocument/2006/relationships/hyperlink" Target="mailto:nelly.soor@ensea.fr" TargetMode="External"/><Relationship Id="rId98" Type="http://schemas.openxmlformats.org/officeDocument/2006/relationships/hyperlink" Target="mailto:joachejm@pg.edu.pl" TargetMode="External"/><Relationship Id="rId121" Type="http://schemas.openxmlformats.org/officeDocument/2006/relationships/hyperlink" Target="mailto:veronika.tothova@unipo.sk" TargetMode="External"/><Relationship Id="rId142" Type="http://schemas.openxmlformats.org/officeDocument/2006/relationships/hyperlink" Target="mailto:reetta.saarnio@lapinamk.fi" TargetMode="External"/><Relationship Id="rId163" Type="http://schemas.openxmlformats.org/officeDocument/2006/relationships/hyperlink" Target="mailto:akagun@cankaya.edu.tr" TargetMode="External"/><Relationship Id="rId184" Type="http://schemas.openxmlformats.org/officeDocument/2006/relationships/hyperlink" Target="mailto:kerstin.seitz@fau.de" TargetMode="External"/><Relationship Id="rId189" Type="http://schemas.openxmlformats.org/officeDocument/2006/relationships/hyperlink" Target="mailto:linda.alondere@rmkoledza.lv" TargetMode="External"/><Relationship Id="rId3" Type="http://schemas.openxmlformats.org/officeDocument/2006/relationships/hyperlink" Target="mailto:k.nemethne@gmail.com" TargetMode="External"/><Relationship Id="rId25" Type="http://schemas.openxmlformats.org/officeDocument/2006/relationships/hyperlink" Target="mailto:ana.pinilla@unirioja.es" TargetMode="External"/><Relationship Id="rId46" Type="http://schemas.openxmlformats.org/officeDocument/2006/relationships/hyperlink" Target="mailto:beata.marcinkowska@asp.lodz.pl" TargetMode="External"/><Relationship Id="rId67" Type="http://schemas.openxmlformats.org/officeDocument/2006/relationships/hyperlink" Target="mailto:stkos@ffzg.hr" TargetMode="External"/><Relationship Id="rId116" Type="http://schemas.openxmlformats.org/officeDocument/2006/relationships/hyperlink" Target="mailto:kharman@harran.edu.tr" TargetMode="External"/><Relationship Id="rId137" Type="http://schemas.openxmlformats.org/officeDocument/2006/relationships/hyperlink" Target="mailto:eva.valentova@uhk.cz" TargetMode="External"/><Relationship Id="rId158" Type="http://schemas.openxmlformats.org/officeDocument/2006/relationships/hyperlink" Target="mailto:kacholi@aueb.gr" TargetMode="External"/><Relationship Id="rId20" Type="http://schemas.openxmlformats.org/officeDocument/2006/relationships/hyperlink" Target="mailto:Imants.Jevdokimovs@rgsl.edu.lv" TargetMode="External"/><Relationship Id="rId41" Type="http://schemas.openxmlformats.org/officeDocument/2006/relationships/hyperlink" Target="mailto:a.dardzinska@pb.edu.pl" TargetMode="External"/><Relationship Id="rId62" Type="http://schemas.openxmlformats.org/officeDocument/2006/relationships/hyperlink" Target="mailto:vdobreva@tu-sofia.bg" TargetMode="External"/><Relationship Id="rId83" Type="http://schemas.openxmlformats.org/officeDocument/2006/relationships/hyperlink" Target="mailto:blorb@pg.edu.pl" TargetMode="External"/><Relationship Id="rId88" Type="http://schemas.openxmlformats.org/officeDocument/2006/relationships/hyperlink" Target="mailto:zoetrig@yahoo.com" TargetMode="External"/><Relationship Id="rId111" Type="http://schemas.openxmlformats.org/officeDocument/2006/relationships/hyperlink" Target="mailto:iwona.sokalska@kpswjg.pl" TargetMode="External"/><Relationship Id="rId132" Type="http://schemas.openxmlformats.org/officeDocument/2006/relationships/hyperlink" Target="mailto:silvia.ekman@novia.fi" TargetMode="External"/><Relationship Id="rId153" Type="http://schemas.openxmlformats.org/officeDocument/2006/relationships/hyperlink" Target="mailto:pradaha@lsbu.ac.uk" TargetMode="External"/><Relationship Id="rId174" Type="http://schemas.openxmlformats.org/officeDocument/2006/relationships/hyperlink" Target="mailto:iwona.filarska@uwr.edu.pl" TargetMode="External"/><Relationship Id="rId179" Type="http://schemas.openxmlformats.org/officeDocument/2006/relationships/hyperlink" Target="mailto:dare@iuav.it" TargetMode="External"/><Relationship Id="rId190" Type="http://schemas.openxmlformats.org/officeDocument/2006/relationships/hyperlink" Target="mailto:ilze.vanzovica@rmkoledza.lv" TargetMode="External"/><Relationship Id="rId15" Type="http://schemas.openxmlformats.org/officeDocument/2006/relationships/hyperlink" Target="mailto:mari.rytisalo@tamk.fi" TargetMode="External"/><Relationship Id="rId36" Type="http://schemas.openxmlformats.org/officeDocument/2006/relationships/hyperlink" Target="mailto:zeixtt@gmail.com" TargetMode="External"/><Relationship Id="rId57" Type="http://schemas.openxmlformats.org/officeDocument/2006/relationships/hyperlink" Target="mailto:jana.prasovska@umb.sk" TargetMode="External"/><Relationship Id="rId106" Type="http://schemas.openxmlformats.org/officeDocument/2006/relationships/hyperlink" Target="mailto:a.rychter@pwsz.elblag.pl" TargetMode="External"/><Relationship Id="rId127" Type="http://schemas.openxmlformats.org/officeDocument/2006/relationships/hyperlink" Target="mailto:nejla.yilmaz@boun.edu.tr" TargetMode="External"/><Relationship Id="rId10" Type="http://schemas.openxmlformats.org/officeDocument/2006/relationships/hyperlink" Target="mailto:miloslava.conkova@uhk.cz" TargetMode="External"/><Relationship Id="rId31" Type="http://schemas.openxmlformats.org/officeDocument/2006/relationships/hyperlink" Target="mailto:mimi.jordan@gmail.com" TargetMode="External"/><Relationship Id="rId52" Type="http://schemas.openxmlformats.org/officeDocument/2006/relationships/hyperlink" Target="mailto:Vassiliki.metaxa@uni-due.de" TargetMode="External"/><Relationship Id="rId73" Type="http://schemas.openxmlformats.org/officeDocument/2006/relationships/hyperlink" Target="mailto:jana.gjasikova@uniza.sk" TargetMode="External"/><Relationship Id="rId78" Type="http://schemas.openxmlformats.org/officeDocument/2006/relationships/hyperlink" Target="mailto:eda.yapici@adu.edu.tr" TargetMode="External"/><Relationship Id="rId94" Type="http://schemas.openxmlformats.org/officeDocument/2006/relationships/hyperlink" Target="mailto:joakalis@pg.edu.pl" TargetMode="External"/><Relationship Id="rId99" Type="http://schemas.openxmlformats.org/officeDocument/2006/relationships/hyperlink" Target="mailto:enifli@aueb.gr" TargetMode="External"/><Relationship Id="rId101" Type="http://schemas.openxmlformats.org/officeDocument/2006/relationships/hyperlink" Target="mailto:ttasci@sakarya.edu.tr" TargetMode="External"/><Relationship Id="rId122" Type="http://schemas.openxmlformats.org/officeDocument/2006/relationships/hyperlink" Target="mailto:g.kriauciunaite@mruni.eu" TargetMode="External"/><Relationship Id="rId143" Type="http://schemas.openxmlformats.org/officeDocument/2006/relationships/hyperlink" Target="mailto:jorma.mollari@lapinamk.fi" TargetMode="External"/><Relationship Id="rId148" Type="http://schemas.openxmlformats.org/officeDocument/2006/relationships/hyperlink" Target="mailto:sabina.novakovic@aluo.uni-lj.si" TargetMode="External"/><Relationship Id="rId164" Type="http://schemas.openxmlformats.org/officeDocument/2006/relationships/hyperlink" Target="mailto:m.zdrojewska@uksw.edu.pl" TargetMode="External"/><Relationship Id="rId169" Type="http://schemas.openxmlformats.org/officeDocument/2006/relationships/hyperlink" Target="mailto:marcin.michalak@kpswjp@pl" TargetMode="External"/><Relationship Id="rId185" Type="http://schemas.openxmlformats.org/officeDocument/2006/relationships/hyperlink" Target="mailto:laura.koskinen@turkuamk.fi" TargetMode="External"/><Relationship Id="rId4" Type="http://schemas.openxmlformats.org/officeDocument/2006/relationships/hyperlink" Target="mailto:nermina.durmin@itu.edu.ba" TargetMode="External"/><Relationship Id="rId9" Type="http://schemas.openxmlformats.org/officeDocument/2006/relationships/hyperlink" Target="mailto:ladislav.suhanyi@unipo.sk" TargetMode="External"/><Relationship Id="rId180" Type="http://schemas.openxmlformats.org/officeDocument/2006/relationships/hyperlink" Target="mailto:yasemintutar2003@yahoo.com.t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jorma.mollari@lapinamk.fi" TargetMode="External"/><Relationship Id="rId18" Type="http://schemas.openxmlformats.org/officeDocument/2006/relationships/hyperlink" Target="mailto:kacholi@aueb.gr" TargetMode="External"/><Relationship Id="rId26" Type="http://schemas.openxmlformats.org/officeDocument/2006/relationships/hyperlink" Target="mailto:elena.gabardi@unibz.it" TargetMode="External"/><Relationship Id="rId39" Type="http://schemas.openxmlformats.org/officeDocument/2006/relationships/hyperlink" Target="mailto:magdalena.dabek@kpswjg.pl" TargetMode="External"/><Relationship Id="rId21" Type="http://schemas.openxmlformats.org/officeDocument/2006/relationships/hyperlink" Target="mailto:stkos@ffzg.hr" TargetMode="External"/><Relationship Id="rId34" Type="http://schemas.openxmlformats.org/officeDocument/2006/relationships/hyperlink" Target="mailto:rob.florek@poczta.onet.pl" TargetMode="External"/><Relationship Id="rId42" Type="http://schemas.openxmlformats.org/officeDocument/2006/relationships/hyperlink" Target="mailto:m.zdrojewska@uksw.edu.pl" TargetMode="External"/><Relationship Id="rId47" Type="http://schemas.openxmlformats.org/officeDocument/2006/relationships/hyperlink" Target="mailto:elenabanciu29@yahoo.com" TargetMode="External"/><Relationship Id="rId50" Type="http://schemas.openxmlformats.org/officeDocument/2006/relationships/hyperlink" Target="mailto:jana.prasovska@umb.sk" TargetMode="External"/><Relationship Id="rId55" Type="http://schemas.openxmlformats.org/officeDocument/2006/relationships/hyperlink" Target="mailto:ermanakilli@ahievran.edu.tr" TargetMode="External"/><Relationship Id="rId63" Type="http://schemas.openxmlformats.org/officeDocument/2006/relationships/hyperlink" Target="mailto:akagun@cankaya.edu.tr" TargetMode="External"/><Relationship Id="rId7" Type="http://schemas.openxmlformats.org/officeDocument/2006/relationships/hyperlink" Target="mailto:Guadalupe.alonsogarcia@gmail.com" TargetMode="External"/><Relationship Id="rId2" Type="http://schemas.openxmlformats.org/officeDocument/2006/relationships/hyperlink" Target="mailto:boukardid@hotmail.com" TargetMode="External"/><Relationship Id="rId16" Type="http://schemas.openxmlformats.org/officeDocument/2006/relationships/hyperlink" Target="mailto:adrien.bernard@unicaen.fr" TargetMode="External"/><Relationship Id="rId29" Type="http://schemas.openxmlformats.org/officeDocument/2006/relationships/hyperlink" Target="mailto:audrone.zukauskaite@ku.lt" TargetMode="External"/><Relationship Id="rId1" Type="http://schemas.openxmlformats.org/officeDocument/2006/relationships/hyperlink" Target="mailto:mustapha2okil@gmail.com" TargetMode="External"/><Relationship Id="rId6" Type="http://schemas.openxmlformats.org/officeDocument/2006/relationships/hyperlink" Target="mailto:verginia@tu-sofia.bg" TargetMode="External"/><Relationship Id="rId11" Type="http://schemas.openxmlformats.org/officeDocument/2006/relationships/hyperlink" Target="mailto:tuija.kuisma@lapinamk.fi" TargetMode="External"/><Relationship Id="rId24" Type="http://schemas.openxmlformats.org/officeDocument/2006/relationships/hyperlink" Target="mailto:daniel.reiter@unibz.it" TargetMode="External"/><Relationship Id="rId32" Type="http://schemas.openxmlformats.org/officeDocument/2006/relationships/hyperlink" Target="mailto:ewawojtyniak@tlen.pl" TargetMode="External"/><Relationship Id="rId37" Type="http://schemas.openxmlformats.org/officeDocument/2006/relationships/hyperlink" Target="mailto:marta.habiger@uwr.edu.pl" TargetMode="External"/><Relationship Id="rId40" Type="http://schemas.openxmlformats.org/officeDocument/2006/relationships/hyperlink" Target="mailto:iwona.sokalska@kpswjg.pl" TargetMode="External"/><Relationship Id="rId45" Type="http://schemas.openxmlformats.org/officeDocument/2006/relationships/hyperlink" Target="mailto:raduioanuav@gmail.com" TargetMode="External"/><Relationship Id="rId53" Type="http://schemas.openxmlformats.org/officeDocument/2006/relationships/hyperlink" Target="mailto:veronika.tothova@unipo.sk" TargetMode="External"/><Relationship Id="rId58" Type="http://schemas.openxmlformats.org/officeDocument/2006/relationships/hyperlink" Target="mailto:mutluyagiz@esenyurt.edu.tr" TargetMode="External"/><Relationship Id="rId66" Type="http://schemas.openxmlformats.org/officeDocument/2006/relationships/hyperlink" Target="mailto:madalina.tocan@gmail.com" TargetMode="External"/><Relationship Id="rId5" Type="http://schemas.openxmlformats.org/officeDocument/2006/relationships/hyperlink" Target="mailto:vdobreva@tu-sofia.bg" TargetMode="External"/><Relationship Id="rId15" Type="http://schemas.openxmlformats.org/officeDocument/2006/relationships/hyperlink" Target="mailto:thierry.lebrec@unicaen.fr" TargetMode="External"/><Relationship Id="rId23" Type="http://schemas.openxmlformats.org/officeDocument/2006/relationships/hyperlink" Target="mailto:stana.odak.krasic@vern.hr" TargetMode="External"/><Relationship Id="rId28" Type="http://schemas.openxmlformats.org/officeDocument/2006/relationships/hyperlink" Target="mailto:jurgita.grigoniene@ku.lt" TargetMode="External"/><Relationship Id="rId36" Type="http://schemas.openxmlformats.org/officeDocument/2006/relationships/hyperlink" Target="mailto:a.rychter@pwsz.elblag.pl" TargetMode="External"/><Relationship Id="rId49" Type="http://schemas.openxmlformats.org/officeDocument/2006/relationships/hyperlink" Target="mailto:sabina.novakovic@aluo.uni-lj.si" TargetMode="External"/><Relationship Id="rId57" Type="http://schemas.openxmlformats.org/officeDocument/2006/relationships/hyperlink" Target="mailto:ayfercanbolat@esenyurt.edu.tr" TargetMode="External"/><Relationship Id="rId61" Type="http://schemas.openxmlformats.org/officeDocument/2006/relationships/hyperlink" Target="mailto:a.kucukparmak@alparslan.edu.tr" TargetMode="External"/><Relationship Id="rId10" Type="http://schemas.openxmlformats.org/officeDocument/2006/relationships/hyperlink" Target="mailto:kirsti.ketola@lapinamk.fi" TargetMode="External"/><Relationship Id="rId19" Type="http://schemas.openxmlformats.org/officeDocument/2006/relationships/hyperlink" Target="mailto:nafsitzogani@aueb.gr" TargetMode="External"/><Relationship Id="rId31" Type="http://schemas.openxmlformats.org/officeDocument/2006/relationships/hyperlink" Target="mailto:beata.marcinkowska@asp.lodz.pl" TargetMode="External"/><Relationship Id="rId44" Type="http://schemas.openxmlformats.org/officeDocument/2006/relationships/hyperlink" Target="mailto:glavan@fortuna.com.ro" TargetMode="External"/><Relationship Id="rId52" Type="http://schemas.openxmlformats.org/officeDocument/2006/relationships/hyperlink" Target="mailto:radoslav.smolak@unipo.sk" TargetMode="External"/><Relationship Id="rId60" Type="http://schemas.openxmlformats.org/officeDocument/2006/relationships/hyperlink" Target="mailto:r.acikgoz@alparslan.edu.tr" TargetMode="External"/><Relationship Id="rId65" Type="http://schemas.openxmlformats.org/officeDocument/2006/relationships/hyperlink" Target="mailto:magdalenawolinska@wp.pl" TargetMode="External"/><Relationship Id="rId4" Type="http://schemas.openxmlformats.org/officeDocument/2006/relationships/hyperlink" Target="mailto:bouchaalanaz@gmail.com" TargetMode="External"/><Relationship Id="rId9" Type="http://schemas.openxmlformats.org/officeDocument/2006/relationships/hyperlink" Target="mailto:reetta.saarnio@lapinamk.fi" TargetMode="External"/><Relationship Id="rId14" Type="http://schemas.openxmlformats.org/officeDocument/2006/relationships/hyperlink" Target="mailto:satu.valli@lapinamk.fi" TargetMode="External"/><Relationship Id="rId22" Type="http://schemas.openxmlformats.org/officeDocument/2006/relationships/hyperlink" Target="mailto:martina.majic@vern.hr" TargetMode="External"/><Relationship Id="rId27" Type="http://schemas.openxmlformats.org/officeDocument/2006/relationships/hyperlink" Target="mailto:mara.contardo@amm.units.it" TargetMode="External"/><Relationship Id="rId30" Type="http://schemas.openxmlformats.org/officeDocument/2006/relationships/hyperlink" Target="mailto:liga.upeniece@rtu.lv" TargetMode="External"/><Relationship Id="rId35" Type="http://schemas.openxmlformats.org/officeDocument/2006/relationships/hyperlink" Target="mailto:d.zarek@pwsz.elblag.pl" TargetMode="External"/><Relationship Id="rId43" Type="http://schemas.openxmlformats.org/officeDocument/2006/relationships/hyperlink" Target="mailto:a.wolasiewicz@uksw.edu.pl" TargetMode="External"/><Relationship Id="rId48" Type="http://schemas.openxmlformats.org/officeDocument/2006/relationships/hyperlink" Target="mailto:iva.pristof@ebc.uu.se" TargetMode="External"/><Relationship Id="rId56" Type="http://schemas.openxmlformats.org/officeDocument/2006/relationships/hyperlink" Target="mailto:selahattinsoylemez@esenyurt.edu.tr" TargetMode="External"/><Relationship Id="rId64" Type="http://schemas.openxmlformats.org/officeDocument/2006/relationships/hyperlink" Target="mailto:nocal@sanko.edu.tr" TargetMode="External"/><Relationship Id="rId8" Type="http://schemas.openxmlformats.org/officeDocument/2006/relationships/hyperlink" Target="mailto:airi.paloste@lapinamk.fi" TargetMode="External"/><Relationship Id="rId51" Type="http://schemas.openxmlformats.org/officeDocument/2006/relationships/hyperlink" Target="mailto:alena.dobrotova@umb.sk" TargetMode="External"/><Relationship Id="rId3" Type="http://schemas.openxmlformats.org/officeDocument/2006/relationships/hyperlink" Target="mailto:r.zianeahmed@univ-chlef.dz" TargetMode="External"/><Relationship Id="rId12" Type="http://schemas.openxmlformats.org/officeDocument/2006/relationships/hyperlink" Target="mailto:niina.syrjala@lapinamk.fi" TargetMode="External"/><Relationship Id="rId17" Type="http://schemas.openxmlformats.org/officeDocument/2006/relationships/hyperlink" Target="mailto:zoetrig@yahoo.com" TargetMode="External"/><Relationship Id="rId25" Type="http://schemas.openxmlformats.org/officeDocument/2006/relationships/hyperlink" Target="mailto:a.mastrototaro@unicampus.it" TargetMode="External"/><Relationship Id="rId33" Type="http://schemas.openxmlformats.org/officeDocument/2006/relationships/hyperlink" Target="mailto:tasiemski@awf.poznam.pl" TargetMode="External"/><Relationship Id="rId38" Type="http://schemas.openxmlformats.org/officeDocument/2006/relationships/hyperlink" Target="mailto:barbara.maczka@kpswjg.pl" TargetMode="External"/><Relationship Id="rId46" Type="http://schemas.openxmlformats.org/officeDocument/2006/relationships/hyperlink" Target="mailto:alexpopaarad@yahoo.com" TargetMode="External"/><Relationship Id="rId59" Type="http://schemas.openxmlformats.org/officeDocument/2006/relationships/hyperlink" Target="mailto:yukseltuygun@esenyurt.edu.tr" TargetMode="External"/><Relationship Id="rId67" Type="http://schemas.openxmlformats.org/officeDocument/2006/relationships/table" Target="../tables/table5.xml"/><Relationship Id="rId20" Type="http://schemas.openxmlformats.org/officeDocument/2006/relationships/hyperlink" Target="mailto:spisk@ffzg.hr" TargetMode="External"/><Relationship Id="rId41" Type="http://schemas.openxmlformats.org/officeDocument/2006/relationships/hyperlink" Target="mailto:kowalikk@agh.edu.pl" TargetMode="External"/><Relationship Id="rId54" Type="http://schemas.openxmlformats.org/officeDocument/2006/relationships/hyperlink" Target="mailto:ermanakilli@ahievran.edu.tr" TargetMode="External"/><Relationship Id="rId62" Type="http://schemas.openxmlformats.org/officeDocument/2006/relationships/hyperlink" Target="mailto:iro@cankaya.edu.t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6"/>
  <sheetViews>
    <sheetView zoomScale="70" zoomScaleNormal="70" workbookViewId="0">
      <selection activeCell="H86" sqref="H86"/>
    </sheetView>
  </sheetViews>
  <sheetFormatPr defaultRowHeight="15" x14ac:dyDescent="0.25"/>
  <cols>
    <col min="1" max="1" width="38.140625" customWidth="1"/>
    <col min="2" max="2" width="26.7109375" customWidth="1"/>
    <col min="3" max="3" width="38.5703125" customWidth="1"/>
    <col min="4" max="4" width="12.42578125" customWidth="1"/>
    <col min="5" max="5" width="20" customWidth="1"/>
    <col min="6" max="6" width="24" customWidth="1"/>
    <col min="7" max="7" width="20.28515625" customWidth="1"/>
    <col min="8" max="8" width="65.42578125" customWidth="1"/>
    <col min="9" max="9" width="19.140625" style="5" customWidth="1"/>
    <col min="10" max="10" width="43.7109375" customWidth="1"/>
    <col min="11" max="11" width="44.85546875" customWidth="1"/>
    <col min="12" max="12" width="54.28515625" bestFit="1" customWidth="1"/>
    <col min="13" max="13" width="23.42578125" bestFit="1" customWidth="1"/>
    <col min="14" max="14" width="28.42578125" bestFit="1" customWidth="1"/>
    <col min="15" max="15" width="26.85546875" bestFit="1" customWidth="1"/>
    <col min="16" max="16" width="30.140625" bestFit="1" customWidth="1"/>
  </cols>
  <sheetData>
    <row r="1" spans="1:25" x14ac:dyDescent="0.25">
      <c r="A1" s="333" t="s">
        <v>19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25" x14ac:dyDescent="0.25">
      <c r="A2" s="167" t="s">
        <v>0</v>
      </c>
      <c r="B2" s="167" t="s">
        <v>1</v>
      </c>
      <c r="C2" s="167" t="s">
        <v>2</v>
      </c>
      <c r="D2" s="167" t="s">
        <v>3</v>
      </c>
      <c r="E2" s="167" t="s">
        <v>4</v>
      </c>
      <c r="F2" s="168" t="s">
        <v>5</v>
      </c>
      <c r="G2" s="168" t="s">
        <v>6</v>
      </c>
      <c r="H2" s="169" t="s">
        <v>7</v>
      </c>
      <c r="I2" s="167" t="s">
        <v>8</v>
      </c>
      <c r="J2" s="167" t="s">
        <v>9</v>
      </c>
      <c r="K2" s="167" t="s">
        <v>10</v>
      </c>
      <c r="L2" s="168" t="s">
        <v>11</v>
      </c>
      <c r="M2" s="177" t="s">
        <v>614</v>
      </c>
      <c r="N2" s="177" t="s">
        <v>617</v>
      </c>
      <c r="O2" s="177" t="s">
        <v>618</v>
      </c>
      <c r="P2" s="177" t="s">
        <v>623</v>
      </c>
      <c r="Q2" s="177" t="s">
        <v>655</v>
      </c>
    </row>
    <row r="3" spans="1:25" s="2" customFormat="1" ht="12" hidden="1" customHeight="1" x14ac:dyDescent="0.25">
      <c r="A3" s="20" t="s">
        <v>20</v>
      </c>
      <c r="B3" s="24" t="s">
        <v>13</v>
      </c>
      <c r="C3" s="24" t="s">
        <v>18</v>
      </c>
      <c r="D3" s="24" t="s">
        <v>12</v>
      </c>
      <c r="E3" s="25"/>
      <c r="F3" s="26"/>
      <c r="G3" s="26"/>
      <c r="H3" s="19" t="s">
        <v>21</v>
      </c>
      <c r="I3" s="24" t="s">
        <v>14</v>
      </c>
      <c r="J3" s="24" t="s">
        <v>22</v>
      </c>
      <c r="K3" s="33" t="s">
        <v>23</v>
      </c>
      <c r="L3" s="24"/>
      <c r="M3" s="176"/>
      <c r="N3" s="176"/>
      <c r="O3" s="176"/>
      <c r="P3" s="176"/>
      <c r="Q3" s="249"/>
    </row>
    <row r="4" spans="1:25" ht="15" hidden="1" customHeight="1" x14ac:dyDescent="0.25">
      <c r="A4" s="14" t="s">
        <v>24</v>
      </c>
      <c r="B4" s="8" t="s">
        <v>15</v>
      </c>
      <c r="C4" s="8" t="s">
        <v>16</v>
      </c>
      <c r="D4" s="8" t="s">
        <v>12</v>
      </c>
      <c r="E4" s="9"/>
      <c r="F4" s="10"/>
      <c r="G4" s="10"/>
      <c r="H4" s="27" t="s">
        <v>25</v>
      </c>
      <c r="I4" s="11" t="s">
        <v>17</v>
      </c>
      <c r="J4" s="12" t="s">
        <v>26</v>
      </c>
      <c r="K4" s="23" t="s">
        <v>27</v>
      </c>
      <c r="L4" s="13"/>
      <c r="M4" s="175"/>
      <c r="N4" s="175"/>
      <c r="O4" s="175"/>
      <c r="P4" s="175"/>
      <c r="Q4" s="94"/>
      <c r="R4" s="2"/>
      <c r="S4" s="2"/>
      <c r="T4" s="2"/>
      <c r="U4" s="2"/>
      <c r="V4" s="2"/>
      <c r="W4" s="2"/>
      <c r="X4" s="2"/>
      <c r="Y4" s="2"/>
    </row>
    <row r="5" spans="1:25" ht="15" hidden="1" customHeight="1" x14ac:dyDescent="0.25">
      <c r="A5" s="28" t="s">
        <v>33</v>
      </c>
      <c r="B5" s="14" t="s">
        <v>13</v>
      </c>
      <c r="C5" s="14" t="s">
        <v>18</v>
      </c>
      <c r="D5" s="14" t="s">
        <v>12</v>
      </c>
      <c r="E5" s="13"/>
      <c r="F5" s="15">
        <v>42982</v>
      </c>
      <c r="G5" s="15">
        <v>42986</v>
      </c>
      <c r="H5" s="29" t="s">
        <v>29</v>
      </c>
      <c r="I5" s="24" t="s">
        <v>30</v>
      </c>
      <c r="J5" s="30" t="s">
        <v>28</v>
      </c>
      <c r="K5" s="34" t="s">
        <v>34</v>
      </c>
      <c r="L5" s="16"/>
      <c r="M5" s="80"/>
      <c r="N5" s="80"/>
      <c r="O5" s="80"/>
      <c r="P5" s="80"/>
      <c r="Q5" s="94"/>
      <c r="R5" s="2"/>
      <c r="S5" s="2"/>
      <c r="T5" s="2"/>
      <c r="U5" s="2"/>
      <c r="V5" s="2"/>
      <c r="W5" s="2"/>
      <c r="X5" s="2"/>
      <c r="Y5" s="2"/>
    </row>
    <row r="6" spans="1:25" ht="15" hidden="1" customHeight="1" x14ac:dyDescent="0.25">
      <c r="A6" s="28" t="s">
        <v>32</v>
      </c>
      <c r="B6" s="14" t="s">
        <v>13</v>
      </c>
      <c r="C6" s="14" t="s">
        <v>18</v>
      </c>
      <c r="D6" s="14" t="s">
        <v>12</v>
      </c>
      <c r="E6" s="13"/>
      <c r="F6" s="15">
        <v>42982</v>
      </c>
      <c r="G6" s="15">
        <v>42986</v>
      </c>
      <c r="H6" s="29" t="s">
        <v>29</v>
      </c>
      <c r="I6" s="17" t="s">
        <v>30</v>
      </c>
      <c r="J6" s="30" t="s">
        <v>28</v>
      </c>
      <c r="K6" s="34" t="s">
        <v>31</v>
      </c>
      <c r="L6" s="13"/>
      <c r="M6" s="175"/>
      <c r="N6" s="175"/>
      <c r="O6" s="175"/>
      <c r="P6" s="175"/>
      <c r="Q6" s="94"/>
      <c r="R6" s="2"/>
      <c r="S6" s="2"/>
      <c r="T6" s="2"/>
      <c r="U6" s="2"/>
      <c r="V6" s="2"/>
      <c r="W6" s="2"/>
      <c r="X6" s="2"/>
      <c r="Y6" s="2"/>
    </row>
    <row r="7" spans="1:25" ht="15" hidden="1" customHeight="1" x14ac:dyDescent="0.25">
      <c r="A7" s="14" t="s">
        <v>35</v>
      </c>
      <c r="B7" s="14" t="s">
        <v>13</v>
      </c>
      <c r="C7" s="14" t="s">
        <v>18</v>
      </c>
      <c r="D7" s="14" t="s">
        <v>36</v>
      </c>
      <c r="E7" s="13"/>
      <c r="F7" s="15"/>
      <c r="G7" s="15"/>
      <c r="H7" s="18" t="s">
        <v>40</v>
      </c>
      <c r="I7" s="16" t="s">
        <v>37</v>
      </c>
      <c r="J7" s="14" t="s">
        <v>38</v>
      </c>
      <c r="K7" s="34" t="s">
        <v>39</v>
      </c>
      <c r="L7" s="16"/>
      <c r="M7" s="80"/>
      <c r="N7" s="80"/>
      <c r="O7" s="80"/>
      <c r="P7" s="80"/>
      <c r="Q7" s="94"/>
      <c r="R7" s="2"/>
      <c r="S7" s="2"/>
      <c r="T7" s="2"/>
      <c r="U7" s="2"/>
      <c r="V7" s="2"/>
      <c r="W7" s="2"/>
      <c r="X7" s="2"/>
      <c r="Y7" s="2"/>
    </row>
    <row r="8" spans="1:25" ht="15" hidden="1" customHeight="1" x14ac:dyDescent="0.25">
      <c r="A8" s="14" t="s">
        <v>41</v>
      </c>
      <c r="B8" s="14" t="s">
        <v>13</v>
      </c>
      <c r="C8" s="14" t="s">
        <v>42</v>
      </c>
      <c r="D8" s="14" t="s">
        <v>12</v>
      </c>
      <c r="E8" s="13"/>
      <c r="F8" s="15"/>
      <c r="G8" s="15"/>
      <c r="H8" s="19" t="s">
        <v>43</v>
      </c>
      <c r="I8" s="16" t="s">
        <v>44</v>
      </c>
      <c r="J8" s="14"/>
      <c r="K8" s="34" t="s">
        <v>45</v>
      </c>
      <c r="L8" s="16"/>
      <c r="M8" s="80"/>
      <c r="N8" s="80"/>
      <c r="O8" s="80"/>
      <c r="P8" s="80"/>
      <c r="Q8" s="94"/>
      <c r="R8" s="2"/>
      <c r="S8" s="2"/>
      <c r="T8" s="2"/>
      <c r="U8" s="2"/>
      <c r="V8" s="2"/>
      <c r="W8" s="2"/>
      <c r="X8" s="2"/>
      <c r="Y8" s="2"/>
    </row>
    <row r="9" spans="1:25" ht="15" hidden="1" customHeight="1" x14ac:dyDescent="0.25">
      <c r="A9" s="20" t="s">
        <v>46</v>
      </c>
      <c r="B9" s="14" t="s">
        <v>13</v>
      </c>
      <c r="C9" s="14" t="s">
        <v>47</v>
      </c>
      <c r="D9" s="14" t="s">
        <v>36</v>
      </c>
      <c r="E9" s="14" t="s">
        <v>51</v>
      </c>
      <c r="F9" s="15">
        <v>42960</v>
      </c>
      <c r="G9" s="15">
        <v>43149</v>
      </c>
      <c r="H9" s="14" t="s">
        <v>48</v>
      </c>
      <c r="I9" s="16" t="s">
        <v>49</v>
      </c>
      <c r="J9" s="14" t="s">
        <v>50</v>
      </c>
      <c r="K9" s="23" t="s">
        <v>52</v>
      </c>
      <c r="L9" s="16"/>
      <c r="M9" s="80"/>
      <c r="N9" s="80"/>
      <c r="O9" s="80"/>
      <c r="P9" s="80"/>
      <c r="Q9" s="94"/>
      <c r="R9" s="2"/>
      <c r="S9" s="2"/>
      <c r="T9" s="2"/>
      <c r="U9" s="2"/>
      <c r="V9" s="2"/>
      <c r="W9" s="2"/>
      <c r="X9" s="2"/>
      <c r="Y9" s="2"/>
    </row>
    <row r="10" spans="1:25" ht="15" hidden="1" customHeight="1" x14ac:dyDescent="0.25">
      <c r="A10" s="20" t="s">
        <v>53</v>
      </c>
      <c r="B10" s="14" t="s">
        <v>13</v>
      </c>
      <c r="C10" s="14" t="s">
        <v>47</v>
      </c>
      <c r="D10" s="14" t="s">
        <v>36</v>
      </c>
      <c r="E10" s="13"/>
      <c r="F10" s="15">
        <v>43003</v>
      </c>
      <c r="G10" s="15">
        <v>43008</v>
      </c>
      <c r="H10" s="31" t="s">
        <v>55</v>
      </c>
      <c r="I10" s="16" t="s">
        <v>56</v>
      </c>
      <c r="J10" s="14" t="s">
        <v>57</v>
      </c>
      <c r="K10" s="23" t="s">
        <v>54</v>
      </c>
      <c r="L10" s="16"/>
      <c r="M10" s="80"/>
      <c r="N10" s="80"/>
      <c r="O10" s="80"/>
      <c r="P10" s="80"/>
      <c r="Q10" s="94"/>
      <c r="R10" s="2"/>
      <c r="S10" s="2"/>
      <c r="T10" s="2"/>
      <c r="U10" s="2"/>
      <c r="V10" s="2"/>
      <c r="W10" s="2"/>
      <c r="X10" s="2"/>
      <c r="Y10" s="2"/>
    </row>
    <row r="11" spans="1:25" ht="15" hidden="1" customHeight="1" x14ac:dyDescent="0.25">
      <c r="A11" s="20" t="s">
        <v>58</v>
      </c>
      <c r="B11" s="20" t="s">
        <v>13</v>
      </c>
      <c r="C11" s="20" t="s">
        <v>47</v>
      </c>
      <c r="D11" s="20" t="s">
        <v>36</v>
      </c>
      <c r="E11" s="20"/>
      <c r="F11" s="21">
        <v>42862</v>
      </c>
      <c r="G11" s="21">
        <v>42866</v>
      </c>
      <c r="H11" s="20" t="s">
        <v>59</v>
      </c>
      <c r="I11" s="22" t="s">
        <v>37</v>
      </c>
      <c r="J11" s="20" t="s">
        <v>60</v>
      </c>
      <c r="K11" s="23" t="s">
        <v>61</v>
      </c>
      <c r="L11" s="22"/>
      <c r="M11" s="85"/>
      <c r="N11" s="85"/>
      <c r="O11" s="85"/>
      <c r="P11" s="85"/>
      <c r="Q11" s="94"/>
      <c r="R11" s="2"/>
      <c r="S11" s="2"/>
      <c r="T11" s="2"/>
      <c r="U11" s="2"/>
      <c r="V11" s="2"/>
      <c r="W11" s="2"/>
      <c r="X11" s="2"/>
      <c r="Y11" s="2"/>
    </row>
    <row r="12" spans="1:25" ht="15" hidden="1" customHeight="1" x14ac:dyDescent="0.25">
      <c r="A12" s="20" t="s">
        <v>62</v>
      </c>
      <c r="B12" s="20" t="s">
        <v>13</v>
      </c>
      <c r="C12" s="20" t="s">
        <v>47</v>
      </c>
      <c r="D12" s="20" t="s">
        <v>36</v>
      </c>
      <c r="E12" s="20"/>
      <c r="F12" s="21">
        <v>42862</v>
      </c>
      <c r="G12" s="21">
        <v>42866</v>
      </c>
      <c r="H12" s="20" t="s">
        <v>63</v>
      </c>
      <c r="I12" s="22" t="s">
        <v>30</v>
      </c>
      <c r="J12" s="20" t="s">
        <v>64</v>
      </c>
      <c r="K12" s="23" t="s">
        <v>65</v>
      </c>
      <c r="L12" s="22"/>
      <c r="M12" s="85"/>
      <c r="N12" s="85"/>
      <c r="O12" s="85"/>
      <c r="P12" s="85"/>
      <c r="Q12" s="94"/>
      <c r="R12" s="2"/>
      <c r="S12" s="2"/>
      <c r="T12" s="2"/>
      <c r="U12" s="2"/>
      <c r="V12" s="2"/>
      <c r="W12" s="2"/>
      <c r="X12" s="2"/>
      <c r="Y12" s="2"/>
    </row>
    <row r="13" spans="1:25" ht="15" hidden="1" customHeight="1" x14ac:dyDescent="0.25">
      <c r="A13" s="20" t="s">
        <v>66</v>
      </c>
      <c r="B13" s="20" t="s">
        <v>13</v>
      </c>
      <c r="C13" s="20" t="s">
        <v>47</v>
      </c>
      <c r="D13" s="20" t="s">
        <v>36</v>
      </c>
      <c r="E13" s="20"/>
      <c r="F13" s="21">
        <v>42862</v>
      </c>
      <c r="G13" s="21">
        <v>42866</v>
      </c>
      <c r="H13" s="20" t="s">
        <v>63</v>
      </c>
      <c r="I13" s="22" t="s">
        <v>30</v>
      </c>
      <c r="J13" s="20" t="s">
        <v>64</v>
      </c>
      <c r="K13" s="23" t="s">
        <v>67</v>
      </c>
      <c r="L13" s="22"/>
      <c r="M13" s="85"/>
      <c r="N13" s="85"/>
      <c r="O13" s="85"/>
      <c r="P13" s="85"/>
      <c r="Q13" s="94"/>
      <c r="R13" s="2"/>
      <c r="S13" s="2"/>
      <c r="T13" s="2"/>
      <c r="U13" s="2"/>
      <c r="V13" s="2"/>
      <c r="W13" s="2"/>
      <c r="X13" s="2"/>
      <c r="Y13" s="2"/>
    </row>
    <row r="14" spans="1:25" ht="15" hidden="1" customHeight="1" x14ac:dyDescent="0.25">
      <c r="A14" s="35" t="s">
        <v>68</v>
      </c>
      <c r="B14" s="36" t="s">
        <v>15</v>
      </c>
      <c r="C14" s="36" t="s">
        <v>153</v>
      </c>
      <c r="D14" s="36" t="s">
        <v>12</v>
      </c>
      <c r="E14" s="36"/>
      <c r="F14" s="37">
        <v>43052</v>
      </c>
      <c r="G14" s="37">
        <v>43056</v>
      </c>
      <c r="H14" s="35" t="s">
        <v>70</v>
      </c>
      <c r="I14" s="38" t="s">
        <v>71</v>
      </c>
      <c r="J14" s="36" t="s">
        <v>152</v>
      </c>
      <c r="K14" s="39" t="s">
        <v>69</v>
      </c>
      <c r="L14" s="22"/>
      <c r="M14" s="85"/>
      <c r="N14" s="85"/>
      <c r="O14" s="85"/>
      <c r="P14" s="85"/>
      <c r="Q14" s="94"/>
      <c r="R14" s="2"/>
      <c r="S14" s="2"/>
      <c r="T14" s="2"/>
      <c r="U14" s="2"/>
      <c r="V14" s="2"/>
      <c r="W14" s="2"/>
      <c r="X14" s="2"/>
      <c r="Y14" s="2"/>
    </row>
    <row r="15" spans="1:25" ht="15" hidden="1" customHeight="1" x14ac:dyDescent="0.25">
      <c r="A15" s="36" t="s">
        <v>72</v>
      </c>
      <c r="B15" s="36" t="s">
        <v>15</v>
      </c>
      <c r="C15" s="36" t="s">
        <v>153</v>
      </c>
      <c r="D15" s="36" t="s">
        <v>36</v>
      </c>
      <c r="E15" s="36"/>
      <c r="F15" s="37">
        <v>43052</v>
      </c>
      <c r="G15" s="37">
        <v>43056</v>
      </c>
      <c r="H15" s="35" t="s">
        <v>74</v>
      </c>
      <c r="I15" s="38" t="s">
        <v>14</v>
      </c>
      <c r="J15" s="36" t="s">
        <v>152</v>
      </c>
      <c r="K15" s="39" t="s">
        <v>73</v>
      </c>
      <c r="L15" s="22"/>
      <c r="M15" s="85"/>
      <c r="N15" s="85"/>
      <c r="O15" s="85"/>
      <c r="P15" s="85"/>
      <c r="Q15" s="94"/>
      <c r="R15" s="2"/>
      <c r="S15" s="2"/>
      <c r="T15" s="2"/>
      <c r="U15" s="2"/>
      <c r="V15" s="2"/>
      <c r="W15" s="2"/>
      <c r="X15" s="2"/>
      <c r="Y15" s="2"/>
    </row>
    <row r="16" spans="1:25" ht="15" hidden="1" customHeight="1" x14ac:dyDescent="0.25">
      <c r="A16" s="35" t="s">
        <v>75</v>
      </c>
      <c r="B16" s="36" t="s">
        <v>15</v>
      </c>
      <c r="C16" s="36" t="s">
        <v>153</v>
      </c>
      <c r="D16" s="36" t="s">
        <v>36</v>
      </c>
      <c r="E16" s="36"/>
      <c r="F16" s="37">
        <v>43052</v>
      </c>
      <c r="G16" s="37">
        <v>43056</v>
      </c>
      <c r="H16" s="35" t="s">
        <v>76</v>
      </c>
      <c r="I16" s="38" t="s">
        <v>78</v>
      </c>
      <c r="J16" s="36" t="s">
        <v>152</v>
      </c>
      <c r="K16" s="39" t="s">
        <v>77</v>
      </c>
      <c r="L16" s="22"/>
      <c r="M16" s="85"/>
      <c r="N16" s="85"/>
      <c r="O16" s="85"/>
      <c r="P16" s="85"/>
      <c r="Q16" s="94"/>
      <c r="R16" s="2"/>
      <c r="S16" s="2"/>
      <c r="T16" s="2"/>
      <c r="U16" s="2"/>
      <c r="V16" s="2"/>
      <c r="W16" s="2"/>
      <c r="X16" s="2"/>
      <c r="Y16" s="2"/>
    </row>
    <row r="17" spans="1:25" ht="15" hidden="1" customHeight="1" x14ac:dyDescent="0.25">
      <c r="A17" s="40" t="s">
        <v>79</v>
      </c>
      <c r="B17" s="36" t="s">
        <v>15</v>
      </c>
      <c r="C17" s="36" t="s">
        <v>153</v>
      </c>
      <c r="D17" s="36" t="s">
        <v>12</v>
      </c>
      <c r="E17" s="36"/>
      <c r="F17" s="37">
        <v>43052</v>
      </c>
      <c r="G17" s="37">
        <v>43056</v>
      </c>
      <c r="H17" s="36" t="s">
        <v>81</v>
      </c>
      <c r="I17" s="38" t="s">
        <v>82</v>
      </c>
      <c r="J17" s="36" t="s">
        <v>152</v>
      </c>
      <c r="K17" s="41" t="s">
        <v>80</v>
      </c>
      <c r="L17" s="22"/>
      <c r="M17" s="85"/>
      <c r="N17" s="85"/>
      <c r="O17" s="85"/>
      <c r="P17" s="85"/>
      <c r="Q17" s="94"/>
      <c r="R17" s="2"/>
      <c r="S17" s="2"/>
      <c r="T17" s="2"/>
      <c r="U17" s="2"/>
      <c r="V17" s="2"/>
      <c r="W17" s="2"/>
      <c r="X17" s="2"/>
      <c r="Y17" s="2"/>
    </row>
    <row r="18" spans="1:25" ht="15" hidden="1" customHeight="1" x14ac:dyDescent="0.25">
      <c r="A18" s="36" t="s">
        <v>83</v>
      </c>
      <c r="B18" s="36" t="s">
        <v>15</v>
      </c>
      <c r="C18" s="36" t="s">
        <v>153</v>
      </c>
      <c r="D18" s="36" t="s">
        <v>12</v>
      </c>
      <c r="E18" s="36"/>
      <c r="F18" s="37">
        <v>43052</v>
      </c>
      <c r="G18" s="37">
        <v>43056</v>
      </c>
      <c r="H18" s="36" t="s">
        <v>84</v>
      </c>
      <c r="I18" s="38" t="s">
        <v>71</v>
      </c>
      <c r="J18" s="36" t="s">
        <v>152</v>
      </c>
      <c r="K18" s="41" t="s">
        <v>88</v>
      </c>
      <c r="L18" s="22"/>
      <c r="M18" s="85"/>
      <c r="N18" s="85"/>
      <c r="O18" s="85"/>
      <c r="P18" s="85"/>
      <c r="Q18" s="94"/>
      <c r="R18" s="2"/>
      <c r="S18" s="2"/>
      <c r="T18" s="2"/>
      <c r="U18" s="2"/>
      <c r="V18" s="2"/>
      <c r="W18" s="2"/>
      <c r="X18" s="2"/>
      <c r="Y18" s="2"/>
    </row>
    <row r="19" spans="1:25" ht="15" hidden="1" customHeight="1" x14ac:dyDescent="0.25">
      <c r="A19" s="36" t="s">
        <v>85</v>
      </c>
      <c r="B19" s="36" t="s">
        <v>15</v>
      </c>
      <c r="C19" s="36" t="s">
        <v>153</v>
      </c>
      <c r="D19" s="36" t="s">
        <v>12</v>
      </c>
      <c r="E19" s="36"/>
      <c r="F19" s="37">
        <v>43052</v>
      </c>
      <c r="G19" s="37">
        <v>43056</v>
      </c>
      <c r="H19" s="36" t="s">
        <v>86</v>
      </c>
      <c r="I19" s="38" t="s">
        <v>37</v>
      </c>
      <c r="J19" s="36" t="s">
        <v>152</v>
      </c>
      <c r="K19" s="41" t="s">
        <v>87</v>
      </c>
      <c r="L19" s="22"/>
      <c r="M19" s="85"/>
      <c r="N19" s="85"/>
      <c r="O19" s="85"/>
      <c r="P19" s="85"/>
      <c r="Q19" s="94"/>
      <c r="R19" s="2"/>
      <c r="S19" s="2"/>
      <c r="T19" s="2"/>
      <c r="U19" s="2"/>
      <c r="V19" s="2"/>
      <c r="W19" s="2"/>
      <c r="X19" s="2"/>
      <c r="Y19" s="2"/>
    </row>
    <row r="20" spans="1:25" ht="15" hidden="1" customHeight="1" x14ac:dyDescent="0.25">
      <c r="A20" s="36" t="s">
        <v>90</v>
      </c>
      <c r="B20" s="36" t="s">
        <v>15</v>
      </c>
      <c r="C20" s="36" t="s">
        <v>153</v>
      </c>
      <c r="D20" s="36" t="s">
        <v>12</v>
      </c>
      <c r="E20" s="36"/>
      <c r="F20" s="37">
        <v>43052</v>
      </c>
      <c r="G20" s="37">
        <v>43056</v>
      </c>
      <c r="H20" s="36" t="s">
        <v>86</v>
      </c>
      <c r="I20" s="38" t="s">
        <v>37</v>
      </c>
      <c r="J20" s="36" t="s">
        <v>152</v>
      </c>
      <c r="K20" s="41" t="s">
        <v>89</v>
      </c>
      <c r="L20" s="22"/>
      <c r="M20" s="85"/>
      <c r="N20" s="85"/>
      <c r="O20" s="85"/>
      <c r="P20" s="85"/>
      <c r="Q20" s="94"/>
      <c r="R20" s="2"/>
      <c r="S20" s="2"/>
      <c r="T20" s="2"/>
      <c r="U20" s="2"/>
      <c r="V20" s="2"/>
      <c r="W20" s="2"/>
      <c r="X20" s="2"/>
      <c r="Y20" s="2"/>
    </row>
    <row r="21" spans="1:25" ht="15" hidden="1" customHeight="1" x14ac:dyDescent="0.25">
      <c r="A21" s="42" t="s">
        <v>91</v>
      </c>
      <c r="B21" s="36" t="s">
        <v>15</v>
      </c>
      <c r="C21" s="36" t="s">
        <v>153</v>
      </c>
      <c r="D21" s="36" t="s">
        <v>12</v>
      </c>
      <c r="E21" s="36"/>
      <c r="F21" s="37">
        <v>43052</v>
      </c>
      <c r="G21" s="37">
        <v>43056</v>
      </c>
      <c r="H21" s="43" t="s">
        <v>92</v>
      </c>
      <c r="I21" s="38" t="s">
        <v>94</v>
      </c>
      <c r="J21" s="36" t="s">
        <v>152</v>
      </c>
      <c r="K21" s="44" t="s">
        <v>93</v>
      </c>
      <c r="L21" s="22"/>
      <c r="M21" s="85"/>
      <c r="N21" s="85"/>
      <c r="O21" s="85"/>
      <c r="P21" s="85"/>
      <c r="Q21" s="94"/>
      <c r="R21" s="2"/>
      <c r="S21" s="2"/>
      <c r="T21" s="2"/>
      <c r="U21" s="2"/>
      <c r="V21" s="2"/>
      <c r="W21" s="2"/>
      <c r="X21" s="2"/>
      <c r="Y21" s="2"/>
    </row>
    <row r="22" spans="1:25" ht="15" hidden="1" customHeight="1" x14ac:dyDescent="0.25">
      <c r="A22" s="36" t="s">
        <v>95</v>
      </c>
      <c r="B22" s="36" t="s">
        <v>15</v>
      </c>
      <c r="C22" s="36" t="s">
        <v>153</v>
      </c>
      <c r="D22" s="36" t="s">
        <v>12</v>
      </c>
      <c r="E22" s="36"/>
      <c r="F22" s="37">
        <v>43052</v>
      </c>
      <c r="G22" s="37">
        <v>43056</v>
      </c>
      <c r="H22" s="36" t="s">
        <v>96</v>
      </c>
      <c r="I22" s="38" t="s">
        <v>56</v>
      </c>
      <c r="J22" s="36" t="s">
        <v>152</v>
      </c>
      <c r="K22" s="44" t="s">
        <v>97</v>
      </c>
      <c r="L22" s="22"/>
      <c r="M22" s="85"/>
      <c r="N22" s="85"/>
      <c r="O22" s="85"/>
      <c r="P22" s="85"/>
      <c r="Q22" s="94"/>
      <c r="R22" s="2"/>
      <c r="S22" s="2"/>
      <c r="T22" s="2"/>
      <c r="U22" s="2"/>
      <c r="V22" s="2"/>
      <c r="W22" s="2"/>
      <c r="X22" s="2"/>
      <c r="Y22" s="2"/>
    </row>
    <row r="23" spans="1:25" ht="15" hidden="1" customHeight="1" x14ac:dyDescent="0.25">
      <c r="A23" s="36" t="s">
        <v>99</v>
      </c>
      <c r="B23" s="36" t="s">
        <v>15</v>
      </c>
      <c r="C23" s="36" t="s">
        <v>153</v>
      </c>
      <c r="D23" s="36" t="s">
        <v>12</v>
      </c>
      <c r="E23" s="36"/>
      <c r="F23" s="37">
        <v>43052</v>
      </c>
      <c r="G23" s="37">
        <v>43056</v>
      </c>
      <c r="H23" s="36" t="s">
        <v>96</v>
      </c>
      <c r="I23" s="38" t="s">
        <v>56</v>
      </c>
      <c r="J23" s="36" t="s">
        <v>152</v>
      </c>
      <c r="K23" s="45" t="s">
        <v>98</v>
      </c>
      <c r="L23" s="22"/>
      <c r="M23" s="85"/>
      <c r="N23" s="85"/>
      <c r="O23" s="85"/>
      <c r="P23" s="85"/>
      <c r="Q23" s="94"/>
      <c r="R23" s="2"/>
      <c r="S23" s="2"/>
      <c r="T23" s="2"/>
      <c r="U23" s="2"/>
      <c r="V23" s="2"/>
      <c r="W23" s="2"/>
      <c r="X23" s="2"/>
      <c r="Y23" s="2"/>
    </row>
    <row r="24" spans="1:25" ht="15" hidden="1" customHeight="1" x14ac:dyDescent="0.25">
      <c r="A24" s="38" t="s">
        <v>100</v>
      </c>
      <c r="B24" s="36" t="s">
        <v>15</v>
      </c>
      <c r="C24" s="36" t="s">
        <v>153</v>
      </c>
      <c r="D24" s="36" t="s">
        <v>12</v>
      </c>
      <c r="E24" s="36"/>
      <c r="F24" s="37">
        <v>43052</v>
      </c>
      <c r="G24" s="37">
        <v>43056</v>
      </c>
      <c r="H24" s="36" t="s">
        <v>101</v>
      </c>
      <c r="I24" s="38" t="s">
        <v>44</v>
      </c>
      <c r="J24" s="36" t="s">
        <v>152</v>
      </c>
      <c r="K24" s="45" t="s">
        <v>102</v>
      </c>
      <c r="L24" s="22"/>
      <c r="M24" s="85"/>
      <c r="N24" s="85"/>
      <c r="O24" s="85"/>
      <c r="P24" s="85"/>
      <c r="Q24" s="94"/>
      <c r="R24" s="2"/>
      <c r="S24" s="2"/>
      <c r="T24" s="2"/>
      <c r="U24" s="2"/>
      <c r="V24" s="2"/>
      <c r="W24" s="2"/>
      <c r="X24" s="2"/>
      <c r="Y24" s="2"/>
    </row>
    <row r="25" spans="1:25" ht="15" hidden="1" customHeight="1" x14ac:dyDescent="0.25">
      <c r="A25" s="36" t="s">
        <v>103</v>
      </c>
      <c r="B25" s="36" t="s">
        <v>15</v>
      </c>
      <c r="C25" s="36" t="s">
        <v>153</v>
      </c>
      <c r="D25" s="36" t="s">
        <v>36</v>
      </c>
      <c r="E25" s="36"/>
      <c r="F25" s="37">
        <v>43052</v>
      </c>
      <c r="G25" s="37">
        <v>43056</v>
      </c>
      <c r="H25" s="36" t="s">
        <v>104</v>
      </c>
      <c r="I25" s="38" t="s">
        <v>106</v>
      </c>
      <c r="J25" s="36" t="s">
        <v>152</v>
      </c>
      <c r="K25" s="45" t="s">
        <v>105</v>
      </c>
      <c r="L25" s="22"/>
      <c r="M25" s="85"/>
      <c r="N25" s="85"/>
      <c r="O25" s="85"/>
      <c r="P25" s="85"/>
      <c r="Q25" s="94"/>
      <c r="R25" s="2"/>
      <c r="S25" s="2"/>
      <c r="T25" s="2"/>
      <c r="U25" s="2"/>
      <c r="V25" s="2"/>
      <c r="W25" s="2"/>
      <c r="X25" s="2"/>
      <c r="Y25" s="2"/>
    </row>
    <row r="26" spans="1:25" s="2" customFormat="1" ht="15" hidden="1" customHeight="1" x14ac:dyDescent="0.25">
      <c r="A26" s="38" t="s">
        <v>107</v>
      </c>
      <c r="B26" s="36" t="s">
        <v>15</v>
      </c>
      <c r="C26" s="36" t="s">
        <v>153</v>
      </c>
      <c r="D26" s="36" t="s">
        <v>12</v>
      </c>
      <c r="E26" s="36"/>
      <c r="F26" s="37">
        <v>43052</v>
      </c>
      <c r="G26" s="37">
        <v>43056</v>
      </c>
      <c r="H26" s="38" t="s">
        <v>108</v>
      </c>
      <c r="I26" s="38" t="s">
        <v>106</v>
      </c>
      <c r="J26" s="36" t="s">
        <v>152</v>
      </c>
      <c r="K26" s="41" t="s">
        <v>109</v>
      </c>
      <c r="L26" s="22"/>
      <c r="M26" s="85"/>
      <c r="N26" s="85"/>
      <c r="O26" s="85"/>
      <c r="P26" s="85"/>
      <c r="Q26" s="94"/>
    </row>
    <row r="27" spans="1:25" ht="15" hidden="1" customHeight="1" x14ac:dyDescent="0.25">
      <c r="A27" s="36" t="s">
        <v>111</v>
      </c>
      <c r="B27" s="36" t="s">
        <v>15</v>
      </c>
      <c r="C27" s="36" t="s">
        <v>153</v>
      </c>
      <c r="D27" s="36" t="s">
        <v>12</v>
      </c>
      <c r="E27" s="36"/>
      <c r="F27" s="37">
        <v>43052</v>
      </c>
      <c r="G27" s="37">
        <v>43056</v>
      </c>
      <c r="H27" s="38" t="s">
        <v>108</v>
      </c>
      <c r="I27" s="38" t="s">
        <v>106</v>
      </c>
      <c r="J27" s="36" t="s">
        <v>152</v>
      </c>
      <c r="K27" s="41" t="s">
        <v>110</v>
      </c>
      <c r="L27" s="22"/>
      <c r="M27" s="85"/>
      <c r="N27" s="85"/>
      <c r="O27" s="85"/>
      <c r="P27" s="85"/>
      <c r="Q27" s="94"/>
      <c r="R27" s="2"/>
      <c r="S27" s="2"/>
      <c r="T27" s="2"/>
      <c r="U27" s="2"/>
      <c r="V27" s="2"/>
      <c r="W27" s="2"/>
      <c r="X27" s="2"/>
      <c r="Y27" s="2"/>
    </row>
    <row r="28" spans="1:25" ht="15" hidden="1" customHeight="1" x14ac:dyDescent="0.25">
      <c r="A28" s="38" t="s">
        <v>112</v>
      </c>
      <c r="B28" s="46" t="s">
        <v>15</v>
      </c>
      <c r="C28" s="36" t="s">
        <v>153</v>
      </c>
      <c r="D28" s="46" t="s">
        <v>12</v>
      </c>
      <c r="E28" s="46"/>
      <c r="F28" s="37">
        <v>43052</v>
      </c>
      <c r="G28" s="37">
        <v>43056</v>
      </c>
      <c r="H28" s="36" t="s">
        <v>114</v>
      </c>
      <c r="I28" s="47" t="s">
        <v>44</v>
      </c>
      <c r="J28" s="36" t="s">
        <v>152</v>
      </c>
      <c r="K28" s="45" t="s">
        <v>113</v>
      </c>
      <c r="L28" s="32"/>
      <c r="M28" s="85"/>
      <c r="N28" s="85"/>
      <c r="O28" s="85"/>
      <c r="P28" s="85"/>
      <c r="Q28" s="94"/>
      <c r="R28" s="2"/>
      <c r="S28" s="2"/>
      <c r="T28" s="2"/>
      <c r="U28" s="2"/>
      <c r="V28" s="2"/>
      <c r="W28" s="2"/>
      <c r="X28" s="2"/>
      <c r="Y28" s="2"/>
    </row>
    <row r="29" spans="1:25" s="2" customFormat="1" ht="15" hidden="1" customHeight="1" x14ac:dyDescent="0.25">
      <c r="A29" s="36" t="s">
        <v>116</v>
      </c>
      <c r="B29" s="36" t="s">
        <v>15</v>
      </c>
      <c r="C29" s="36" t="s">
        <v>153</v>
      </c>
      <c r="D29" s="36" t="s">
        <v>12</v>
      </c>
      <c r="E29" s="36"/>
      <c r="F29" s="37">
        <v>43052</v>
      </c>
      <c r="G29" s="37">
        <v>43056</v>
      </c>
      <c r="H29" s="36" t="s">
        <v>114</v>
      </c>
      <c r="I29" s="38" t="s">
        <v>44</v>
      </c>
      <c r="J29" s="36" t="s">
        <v>152</v>
      </c>
      <c r="K29" s="44" t="s">
        <v>115</v>
      </c>
      <c r="L29" s="20"/>
      <c r="M29" s="84"/>
      <c r="N29" s="84"/>
      <c r="O29" s="84"/>
      <c r="P29" s="84"/>
      <c r="Q29" s="94"/>
    </row>
    <row r="30" spans="1:25" ht="15" hidden="1" customHeight="1" x14ac:dyDescent="0.25">
      <c r="A30" s="38" t="s">
        <v>117</v>
      </c>
      <c r="B30" s="36" t="s">
        <v>15</v>
      </c>
      <c r="C30" s="36" t="s">
        <v>153</v>
      </c>
      <c r="D30" s="36" t="s">
        <v>12</v>
      </c>
      <c r="E30" s="36"/>
      <c r="F30" s="37">
        <v>43052</v>
      </c>
      <c r="G30" s="37">
        <v>43056</v>
      </c>
      <c r="H30" s="38" t="s">
        <v>119</v>
      </c>
      <c r="I30" s="38" t="s">
        <v>120</v>
      </c>
      <c r="J30" s="36" t="s">
        <v>152</v>
      </c>
      <c r="K30" s="41" t="s">
        <v>118</v>
      </c>
      <c r="L30" s="22"/>
      <c r="M30" s="85"/>
      <c r="N30" s="85"/>
      <c r="O30" s="85"/>
      <c r="P30" s="85"/>
      <c r="Q30" s="94"/>
      <c r="R30" s="2"/>
      <c r="S30" s="2"/>
      <c r="T30" s="2"/>
      <c r="U30" s="2"/>
      <c r="V30" s="2"/>
      <c r="W30" s="2"/>
      <c r="X30" s="2"/>
      <c r="Y30" s="2"/>
    </row>
    <row r="31" spans="1:25" ht="15" hidden="1" customHeight="1" x14ac:dyDescent="0.25">
      <c r="A31" s="38" t="s">
        <v>121</v>
      </c>
      <c r="B31" s="36" t="s">
        <v>15</v>
      </c>
      <c r="C31" s="36" t="s">
        <v>153</v>
      </c>
      <c r="D31" s="36" t="s">
        <v>12</v>
      </c>
      <c r="E31" s="36"/>
      <c r="F31" s="37">
        <v>43052</v>
      </c>
      <c r="G31" s="37">
        <v>43056</v>
      </c>
      <c r="H31" s="38" t="s">
        <v>122</v>
      </c>
      <c r="I31" s="38" t="s">
        <v>125</v>
      </c>
      <c r="J31" s="36" t="s">
        <v>152</v>
      </c>
      <c r="K31" s="45" t="s">
        <v>123</v>
      </c>
      <c r="L31" s="22"/>
      <c r="M31" s="85"/>
      <c r="N31" s="85"/>
      <c r="O31" s="85"/>
      <c r="P31" s="85"/>
      <c r="Q31" s="94"/>
      <c r="R31" s="2"/>
      <c r="S31" s="2"/>
      <c r="T31" s="2"/>
      <c r="U31" s="2"/>
      <c r="V31" s="2"/>
      <c r="W31" s="2"/>
      <c r="X31" s="2"/>
      <c r="Y31" s="2"/>
    </row>
    <row r="32" spans="1:25" ht="15" hidden="1" customHeight="1" x14ac:dyDescent="0.25">
      <c r="A32" s="42" t="s">
        <v>126</v>
      </c>
      <c r="B32" s="36" t="s">
        <v>15</v>
      </c>
      <c r="C32" s="36" t="s">
        <v>153</v>
      </c>
      <c r="D32" s="36" t="s">
        <v>12</v>
      </c>
      <c r="E32" s="36"/>
      <c r="F32" s="37">
        <v>43052</v>
      </c>
      <c r="G32" s="37">
        <v>43056</v>
      </c>
      <c r="H32" s="38" t="s">
        <v>122</v>
      </c>
      <c r="I32" s="38" t="s">
        <v>125</v>
      </c>
      <c r="J32" s="36" t="s">
        <v>152</v>
      </c>
      <c r="K32" s="45" t="s">
        <v>124</v>
      </c>
      <c r="L32" s="22"/>
      <c r="M32" s="85"/>
      <c r="N32" s="85"/>
      <c r="O32" s="85"/>
      <c r="P32" s="85"/>
      <c r="Q32" s="94"/>
      <c r="R32" s="2"/>
      <c r="S32" s="2"/>
      <c r="T32" s="2"/>
      <c r="U32" s="2"/>
      <c r="V32" s="2"/>
      <c r="W32" s="2"/>
      <c r="X32" s="2"/>
      <c r="Y32" s="2"/>
    </row>
    <row r="33" spans="1:25" ht="15" hidden="1" customHeight="1" x14ac:dyDescent="0.25">
      <c r="A33" s="36" t="s">
        <v>127</v>
      </c>
      <c r="B33" s="36" t="s">
        <v>15</v>
      </c>
      <c r="C33" s="36" t="s">
        <v>153</v>
      </c>
      <c r="D33" s="36" t="s">
        <v>12</v>
      </c>
      <c r="E33" s="36"/>
      <c r="F33" s="37">
        <v>43052</v>
      </c>
      <c r="G33" s="37">
        <v>43056</v>
      </c>
      <c r="H33" s="36" t="s">
        <v>128</v>
      </c>
      <c r="I33" s="38" t="s">
        <v>125</v>
      </c>
      <c r="J33" s="36" t="s">
        <v>152</v>
      </c>
      <c r="K33" s="41" t="s">
        <v>129</v>
      </c>
      <c r="L33" s="22"/>
      <c r="M33" s="85"/>
      <c r="N33" s="85"/>
      <c r="O33" s="85"/>
      <c r="P33" s="85"/>
      <c r="Q33" s="94"/>
      <c r="R33" s="2"/>
      <c r="S33" s="2"/>
      <c r="T33" s="2"/>
      <c r="U33" s="2"/>
      <c r="V33" s="2"/>
      <c r="W33" s="2"/>
      <c r="X33" s="2"/>
      <c r="Y33" s="2"/>
    </row>
    <row r="34" spans="1:25" ht="15" hidden="1" customHeight="1" x14ac:dyDescent="0.25">
      <c r="A34" s="36" t="s">
        <v>130</v>
      </c>
      <c r="B34" s="36" t="s">
        <v>15</v>
      </c>
      <c r="C34" s="36" t="s">
        <v>153</v>
      </c>
      <c r="D34" s="36" t="s">
        <v>12</v>
      </c>
      <c r="E34" s="36"/>
      <c r="F34" s="37">
        <v>43052</v>
      </c>
      <c r="G34" s="37">
        <v>43056</v>
      </c>
      <c r="H34" s="38" t="s">
        <v>131</v>
      </c>
      <c r="I34" s="38" t="s">
        <v>14</v>
      </c>
      <c r="J34" s="36" t="s">
        <v>152</v>
      </c>
      <c r="K34" s="41" t="s">
        <v>132</v>
      </c>
      <c r="L34" s="22"/>
      <c r="M34" s="85"/>
      <c r="N34" s="85"/>
      <c r="O34" s="85"/>
      <c r="P34" s="85"/>
      <c r="Q34" s="94"/>
      <c r="R34" s="2"/>
      <c r="S34" s="2"/>
      <c r="T34" s="2"/>
      <c r="U34" s="2"/>
      <c r="V34" s="2"/>
      <c r="W34" s="2"/>
      <c r="X34" s="2"/>
      <c r="Y34" s="2"/>
    </row>
    <row r="35" spans="1:25" ht="15" hidden="1" customHeight="1" x14ac:dyDescent="0.25">
      <c r="A35" s="36" t="s">
        <v>134</v>
      </c>
      <c r="B35" s="36" t="s">
        <v>15</v>
      </c>
      <c r="C35" s="36" t="s">
        <v>153</v>
      </c>
      <c r="D35" s="36" t="s">
        <v>12</v>
      </c>
      <c r="E35" s="36"/>
      <c r="F35" s="37">
        <v>43052</v>
      </c>
      <c r="G35" s="37">
        <v>43056</v>
      </c>
      <c r="H35" s="38" t="s">
        <v>131</v>
      </c>
      <c r="I35" s="38" t="s">
        <v>14</v>
      </c>
      <c r="J35" s="36" t="s">
        <v>152</v>
      </c>
      <c r="K35" s="41" t="s">
        <v>133</v>
      </c>
      <c r="L35" s="22"/>
      <c r="M35" s="85"/>
      <c r="N35" s="85"/>
      <c r="O35" s="85"/>
      <c r="P35" s="85"/>
      <c r="Q35" s="94"/>
      <c r="R35" s="2"/>
      <c r="S35" s="2"/>
      <c r="T35" s="2"/>
      <c r="U35" s="2"/>
      <c r="V35" s="2"/>
      <c r="W35" s="2"/>
      <c r="X35" s="2"/>
      <c r="Y35" s="2"/>
    </row>
    <row r="36" spans="1:25" ht="15" hidden="1" customHeight="1" x14ac:dyDescent="0.25">
      <c r="A36" s="36" t="s">
        <v>135</v>
      </c>
      <c r="B36" s="48" t="s">
        <v>15</v>
      </c>
      <c r="C36" s="36" t="s">
        <v>153</v>
      </c>
      <c r="D36" s="48"/>
      <c r="E36" s="48"/>
      <c r="F36" s="37">
        <v>43052</v>
      </c>
      <c r="G36" s="37">
        <v>43056</v>
      </c>
      <c r="H36" s="36" t="s">
        <v>136</v>
      </c>
      <c r="I36" s="49" t="s">
        <v>71</v>
      </c>
      <c r="J36" s="36" t="s">
        <v>152</v>
      </c>
      <c r="K36" s="41" t="s">
        <v>139</v>
      </c>
      <c r="L36" s="22"/>
      <c r="M36" s="85"/>
      <c r="N36" s="85"/>
      <c r="O36" s="85"/>
      <c r="P36" s="85"/>
      <c r="Q36" s="94"/>
      <c r="R36" s="2"/>
      <c r="S36" s="2"/>
      <c r="T36" s="2"/>
      <c r="U36" s="2"/>
      <c r="V36" s="2"/>
      <c r="W36" s="2"/>
      <c r="X36" s="2"/>
      <c r="Y36" s="2"/>
    </row>
    <row r="37" spans="1:25" ht="15" hidden="1" customHeight="1" x14ac:dyDescent="0.25">
      <c r="A37" s="36" t="s">
        <v>137</v>
      </c>
      <c r="B37" s="48" t="s">
        <v>15</v>
      </c>
      <c r="C37" s="36" t="s">
        <v>153</v>
      </c>
      <c r="D37" s="48" t="s">
        <v>12</v>
      </c>
      <c r="E37" s="48"/>
      <c r="F37" s="37">
        <v>43052</v>
      </c>
      <c r="G37" s="37">
        <v>43056</v>
      </c>
      <c r="H37" s="36" t="s">
        <v>136</v>
      </c>
      <c r="I37" s="43" t="s">
        <v>71</v>
      </c>
      <c r="J37" s="36" t="s">
        <v>152</v>
      </c>
      <c r="K37" s="41" t="s">
        <v>140</v>
      </c>
      <c r="L37" s="22"/>
      <c r="M37" s="85"/>
      <c r="N37" s="85"/>
      <c r="O37" s="85"/>
      <c r="P37" s="85"/>
      <c r="Q37" s="94"/>
      <c r="R37" s="2"/>
      <c r="S37" s="2"/>
      <c r="T37" s="2"/>
      <c r="U37" s="2"/>
      <c r="V37" s="2"/>
      <c r="W37" s="2"/>
      <c r="X37" s="2"/>
      <c r="Y37" s="2"/>
    </row>
    <row r="38" spans="1:25" s="2" customFormat="1" ht="15" hidden="1" customHeight="1" x14ac:dyDescent="0.25">
      <c r="A38" s="36" t="s">
        <v>138</v>
      </c>
      <c r="B38" s="48" t="s">
        <v>15</v>
      </c>
      <c r="C38" s="36" t="s">
        <v>153</v>
      </c>
      <c r="D38" s="48" t="s">
        <v>12</v>
      </c>
      <c r="E38" s="48"/>
      <c r="F38" s="37">
        <v>43052</v>
      </c>
      <c r="G38" s="37">
        <v>43056</v>
      </c>
      <c r="H38" s="36" t="s">
        <v>136</v>
      </c>
      <c r="I38" s="43" t="s">
        <v>71</v>
      </c>
      <c r="J38" s="36" t="s">
        <v>152</v>
      </c>
      <c r="K38" s="41" t="s">
        <v>141</v>
      </c>
      <c r="L38" s="22"/>
      <c r="M38" s="85"/>
      <c r="N38" s="85"/>
      <c r="O38" s="85"/>
      <c r="P38" s="85"/>
      <c r="Q38" s="94"/>
    </row>
    <row r="39" spans="1:25" s="3" customFormat="1" ht="15" hidden="1" customHeight="1" x14ac:dyDescent="0.25">
      <c r="A39" s="36" t="s">
        <v>142</v>
      </c>
      <c r="B39" s="48" t="s">
        <v>186</v>
      </c>
      <c r="C39" s="36" t="s">
        <v>153</v>
      </c>
      <c r="D39" s="48" t="s">
        <v>36</v>
      </c>
      <c r="E39" s="48"/>
      <c r="F39" s="37">
        <v>43052</v>
      </c>
      <c r="G39" s="37">
        <v>43056</v>
      </c>
      <c r="H39" s="36" t="s">
        <v>143</v>
      </c>
      <c r="I39" s="43" t="s">
        <v>145</v>
      </c>
      <c r="J39" s="36" t="s">
        <v>152</v>
      </c>
      <c r="K39" s="93" t="s">
        <v>144</v>
      </c>
      <c r="L39" s="22"/>
      <c r="M39" s="85"/>
      <c r="N39" s="85"/>
      <c r="O39" s="85"/>
      <c r="P39" s="85"/>
      <c r="Q39" s="94"/>
      <c r="R39" s="2"/>
      <c r="S39" s="2"/>
      <c r="T39" s="2"/>
      <c r="U39" s="2"/>
      <c r="V39" s="2"/>
      <c r="W39" s="2"/>
      <c r="X39" s="2"/>
      <c r="Y39" s="2"/>
    </row>
    <row r="40" spans="1:25" s="4" customFormat="1" ht="15" hidden="1" customHeight="1" x14ac:dyDescent="0.25">
      <c r="A40" s="36" t="s">
        <v>147</v>
      </c>
      <c r="B40" s="48" t="s">
        <v>15</v>
      </c>
      <c r="C40" s="36" t="s">
        <v>153</v>
      </c>
      <c r="D40" s="48"/>
      <c r="E40" s="48"/>
      <c r="F40" s="37">
        <v>43052</v>
      </c>
      <c r="G40" s="37">
        <v>43056</v>
      </c>
      <c r="H40" s="36" t="s">
        <v>148</v>
      </c>
      <c r="I40" s="43" t="s">
        <v>151</v>
      </c>
      <c r="J40" s="36" t="s">
        <v>152</v>
      </c>
      <c r="K40" s="41" t="s">
        <v>149</v>
      </c>
      <c r="L40" s="22"/>
      <c r="M40" s="85"/>
      <c r="N40" s="85"/>
      <c r="O40" s="85"/>
      <c r="P40" s="85"/>
      <c r="Q40" s="94"/>
      <c r="R40" s="2"/>
      <c r="S40" s="2"/>
      <c r="T40" s="2"/>
      <c r="U40" s="2"/>
      <c r="V40" s="2"/>
      <c r="W40" s="2"/>
      <c r="X40" s="2"/>
      <c r="Y40" s="2"/>
    </row>
    <row r="41" spans="1:25" ht="15" hidden="1" customHeight="1" x14ac:dyDescent="0.25">
      <c r="A41" s="36" t="s">
        <v>146</v>
      </c>
      <c r="B41" s="36" t="s">
        <v>15</v>
      </c>
      <c r="C41" s="36" t="s">
        <v>153</v>
      </c>
      <c r="D41" s="36"/>
      <c r="E41" s="36"/>
      <c r="F41" s="37">
        <v>43052</v>
      </c>
      <c r="G41" s="37">
        <v>43056</v>
      </c>
      <c r="H41" s="36" t="s">
        <v>148</v>
      </c>
      <c r="I41" s="38" t="s">
        <v>151</v>
      </c>
      <c r="J41" s="36" t="s">
        <v>152</v>
      </c>
      <c r="K41" s="45" t="s">
        <v>150</v>
      </c>
      <c r="L41" s="22"/>
      <c r="M41" s="85"/>
      <c r="N41" s="85"/>
      <c r="O41" s="85"/>
      <c r="P41" s="85"/>
      <c r="Q41" s="94"/>
      <c r="R41" s="2"/>
      <c r="S41" s="2"/>
      <c r="T41" s="2"/>
      <c r="U41" s="2"/>
      <c r="V41" s="2"/>
      <c r="W41" s="2"/>
      <c r="X41" s="2"/>
      <c r="Y41" s="2"/>
    </row>
    <row r="42" spans="1:25" ht="15" hidden="1" customHeight="1" x14ac:dyDescent="0.25">
      <c r="A42" s="36" t="s">
        <v>154</v>
      </c>
      <c r="B42" s="36" t="s">
        <v>15</v>
      </c>
      <c r="C42" s="36" t="s">
        <v>18</v>
      </c>
      <c r="D42" s="36" t="s">
        <v>36</v>
      </c>
      <c r="E42" s="36"/>
      <c r="F42" s="37">
        <v>43227</v>
      </c>
      <c r="G42" s="37">
        <v>43231</v>
      </c>
      <c r="H42" s="36" t="s">
        <v>155</v>
      </c>
      <c r="I42" s="38" t="s">
        <v>37</v>
      </c>
      <c r="J42" s="36" t="s">
        <v>183</v>
      </c>
      <c r="K42" s="50" t="s">
        <v>156</v>
      </c>
      <c r="L42" s="22"/>
      <c r="M42" s="85"/>
      <c r="N42" s="85"/>
      <c r="O42" s="85"/>
      <c r="P42" s="85"/>
      <c r="Q42" s="94"/>
      <c r="R42" s="2"/>
      <c r="S42" s="2"/>
      <c r="T42" s="2"/>
      <c r="U42" s="2"/>
      <c r="V42" s="2"/>
      <c r="W42" s="2"/>
      <c r="X42" s="2"/>
      <c r="Y42" s="2"/>
    </row>
    <row r="43" spans="1:25" ht="15" hidden="1" customHeight="1" x14ac:dyDescent="0.25">
      <c r="A43" s="51" t="s">
        <v>157</v>
      </c>
      <c r="B43" s="51" t="s">
        <v>13</v>
      </c>
      <c r="C43" s="51" t="s">
        <v>47</v>
      </c>
      <c r="D43" s="51" t="s">
        <v>36</v>
      </c>
      <c r="E43" s="51"/>
      <c r="F43" s="52">
        <v>43199</v>
      </c>
      <c r="G43" s="52">
        <v>43202</v>
      </c>
      <c r="H43" s="51" t="s">
        <v>158</v>
      </c>
      <c r="I43" s="53" t="s">
        <v>159</v>
      </c>
      <c r="J43" s="51" t="s">
        <v>180</v>
      </c>
      <c r="K43" s="74" t="s">
        <v>203</v>
      </c>
      <c r="L43" s="22" t="s">
        <v>204</v>
      </c>
      <c r="M43" s="85"/>
      <c r="N43" s="85"/>
      <c r="O43" s="85"/>
      <c r="P43" s="85"/>
      <c r="Q43" s="94"/>
      <c r="R43" s="2"/>
      <c r="S43" s="2"/>
      <c r="T43" s="2"/>
      <c r="U43" s="2"/>
      <c r="V43" s="2"/>
      <c r="W43" s="2"/>
      <c r="X43" s="2"/>
      <c r="Y43" s="2"/>
    </row>
    <row r="44" spans="1:25" ht="15" hidden="1" customHeight="1" x14ac:dyDescent="0.25">
      <c r="A44" s="51" t="s">
        <v>160</v>
      </c>
      <c r="B44" s="51" t="s">
        <v>13</v>
      </c>
      <c r="C44" s="51" t="s">
        <v>47</v>
      </c>
      <c r="D44" s="51" t="s">
        <v>12</v>
      </c>
      <c r="E44" s="55"/>
      <c r="F44" s="52">
        <v>43227</v>
      </c>
      <c r="G44" s="52">
        <v>43231</v>
      </c>
      <c r="H44" s="51" t="s">
        <v>162</v>
      </c>
      <c r="I44" s="53" t="s">
        <v>44</v>
      </c>
      <c r="J44" s="55"/>
      <c r="K44" s="54" t="s">
        <v>161</v>
      </c>
      <c r="L44" s="22"/>
      <c r="M44" s="85"/>
      <c r="N44" s="85"/>
      <c r="O44" s="85"/>
      <c r="P44" s="85"/>
      <c r="Q44" s="94"/>
      <c r="R44" s="2"/>
      <c r="S44" s="2"/>
      <c r="T44" s="2"/>
      <c r="U44" s="2"/>
      <c r="V44" s="2"/>
      <c r="W44" s="2"/>
      <c r="X44" s="2"/>
      <c r="Y44" s="2"/>
    </row>
    <row r="45" spans="1:25" ht="15" hidden="1" customHeight="1" x14ac:dyDescent="0.25">
      <c r="A45" s="53" t="s">
        <v>163</v>
      </c>
      <c r="B45" s="51" t="s">
        <v>186</v>
      </c>
      <c r="C45" s="51" t="s">
        <v>47</v>
      </c>
      <c r="D45" s="51" t="s">
        <v>12</v>
      </c>
      <c r="E45" s="55"/>
      <c r="F45" s="52">
        <v>43198</v>
      </c>
      <c r="G45" s="52">
        <v>43203</v>
      </c>
      <c r="H45" s="53" t="s">
        <v>143</v>
      </c>
      <c r="I45" s="53" t="s">
        <v>145</v>
      </c>
      <c r="J45" s="56" t="s">
        <v>181</v>
      </c>
      <c r="K45" s="74" t="s">
        <v>164</v>
      </c>
      <c r="L45" s="22"/>
      <c r="M45" s="85"/>
      <c r="N45" s="85"/>
      <c r="O45" s="85"/>
      <c r="P45" s="85"/>
      <c r="Q45" s="94"/>
      <c r="R45" s="2"/>
      <c r="S45" s="2"/>
      <c r="T45" s="2"/>
      <c r="U45" s="2"/>
      <c r="V45" s="2"/>
      <c r="W45" s="2"/>
      <c r="X45" s="2"/>
      <c r="Y45" s="2"/>
    </row>
    <row r="46" spans="1:25" ht="15" hidden="1" customHeight="1" x14ac:dyDescent="0.25">
      <c r="A46" s="57" t="s">
        <v>165</v>
      </c>
      <c r="B46" s="51" t="s">
        <v>13</v>
      </c>
      <c r="C46" s="51" t="s">
        <v>47</v>
      </c>
      <c r="D46" s="51" t="s">
        <v>36</v>
      </c>
      <c r="E46" s="55"/>
      <c r="F46" s="52"/>
      <c r="G46" s="52"/>
      <c r="H46" s="53" t="s">
        <v>166</v>
      </c>
      <c r="I46" s="53" t="s">
        <v>37</v>
      </c>
      <c r="J46" s="55" t="s">
        <v>182</v>
      </c>
      <c r="K46" s="54" t="s">
        <v>167</v>
      </c>
      <c r="L46" s="22"/>
      <c r="M46" s="85"/>
      <c r="N46" s="85"/>
      <c r="O46" s="85"/>
      <c r="P46" s="85"/>
      <c r="Q46" s="94"/>
      <c r="R46" s="2"/>
      <c r="S46" s="2"/>
      <c r="T46" s="2"/>
      <c r="U46" s="2"/>
      <c r="V46" s="2"/>
      <c r="W46" s="2"/>
      <c r="X46" s="2"/>
      <c r="Y46" s="2"/>
    </row>
    <row r="47" spans="1:25" ht="15" hidden="1" customHeight="1" x14ac:dyDescent="0.25">
      <c r="A47" s="53" t="s">
        <v>168</v>
      </c>
      <c r="B47" s="58" t="s">
        <v>13</v>
      </c>
      <c r="C47" s="51" t="s">
        <v>47</v>
      </c>
      <c r="D47" s="58" t="s">
        <v>12</v>
      </c>
      <c r="E47" s="58"/>
      <c r="F47" s="52">
        <v>43024</v>
      </c>
      <c r="G47" s="52">
        <v>43028</v>
      </c>
      <c r="H47" s="51" t="s">
        <v>170</v>
      </c>
      <c r="I47" s="58" t="s">
        <v>169</v>
      </c>
      <c r="J47" s="59" t="s">
        <v>185</v>
      </c>
      <c r="K47" s="60" t="s">
        <v>171</v>
      </c>
      <c r="L47" s="22"/>
      <c r="M47" s="85"/>
      <c r="N47" s="85"/>
      <c r="O47" s="85"/>
      <c r="P47" s="85"/>
      <c r="Q47" s="94"/>
      <c r="R47" s="2"/>
      <c r="S47" s="2"/>
      <c r="T47" s="2"/>
      <c r="U47" s="2"/>
      <c r="V47" s="2"/>
      <c r="W47" s="2"/>
      <c r="X47" s="2"/>
      <c r="Y47" s="2"/>
    </row>
    <row r="48" spans="1:25" ht="15" hidden="1" customHeight="1" x14ac:dyDescent="0.25">
      <c r="A48" s="51" t="s">
        <v>172</v>
      </c>
      <c r="B48" s="51" t="s">
        <v>13</v>
      </c>
      <c r="C48" s="51" t="s">
        <v>47</v>
      </c>
      <c r="D48" s="51" t="s">
        <v>36</v>
      </c>
      <c r="E48" s="51"/>
      <c r="F48" s="52">
        <v>43024</v>
      </c>
      <c r="G48" s="52">
        <v>43028</v>
      </c>
      <c r="H48" s="53" t="s">
        <v>173</v>
      </c>
      <c r="I48" s="53" t="s">
        <v>169</v>
      </c>
      <c r="J48" s="51" t="s">
        <v>184</v>
      </c>
      <c r="K48" s="60" t="s">
        <v>174</v>
      </c>
      <c r="L48" s="22"/>
      <c r="M48" s="85"/>
      <c r="N48" s="85"/>
      <c r="O48" s="85"/>
      <c r="P48" s="85"/>
      <c r="Q48" s="94"/>
      <c r="R48" s="2"/>
      <c r="S48" s="2"/>
      <c r="T48" s="2"/>
      <c r="U48" s="2"/>
      <c r="V48" s="2"/>
      <c r="W48" s="2"/>
      <c r="X48" s="2"/>
      <c r="Y48" s="2"/>
    </row>
    <row r="49" spans="1:25" s="2" customFormat="1" ht="15" hidden="1" customHeight="1" x14ac:dyDescent="0.25">
      <c r="A49" s="53" t="s">
        <v>175</v>
      </c>
      <c r="B49" s="51" t="s">
        <v>176</v>
      </c>
      <c r="C49" s="51" t="s">
        <v>47</v>
      </c>
      <c r="D49" s="51" t="s">
        <v>12</v>
      </c>
      <c r="E49" s="51"/>
      <c r="F49" s="52">
        <v>43146</v>
      </c>
      <c r="G49" s="52">
        <v>43419</v>
      </c>
      <c r="H49" s="53" t="s">
        <v>177</v>
      </c>
      <c r="I49" s="53" t="s">
        <v>178</v>
      </c>
      <c r="J49" s="51"/>
      <c r="K49" s="60" t="s">
        <v>179</v>
      </c>
      <c r="L49" s="20"/>
      <c r="M49" s="84"/>
      <c r="N49" s="84"/>
      <c r="O49" s="84"/>
      <c r="P49" s="84"/>
      <c r="Q49" s="94"/>
    </row>
    <row r="50" spans="1:25" ht="15" hidden="1" customHeight="1" x14ac:dyDescent="0.25">
      <c r="A50" s="70" t="s">
        <v>20</v>
      </c>
      <c r="B50" s="70" t="s">
        <v>13</v>
      </c>
      <c r="C50" s="61" t="s">
        <v>18</v>
      </c>
      <c r="D50" s="70" t="s">
        <v>12</v>
      </c>
      <c r="E50" s="63"/>
      <c r="F50" s="77">
        <v>42996</v>
      </c>
      <c r="G50" s="64">
        <v>42999</v>
      </c>
      <c r="H50" s="70" t="s">
        <v>190</v>
      </c>
      <c r="I50" s="70" t="s">
        <v>14</v>
      </c>
      <c r="J50" s="70" t="s">
        <v>22</v>
      </c>
      <c r="K50" s="71" t="s">
        <v>194</v>
      </c>
      <c r="L50" s="20"/>
      <c r="M50" s="84"/>
      <c r="N50" s="84"/>
      <c r="O50" s="84"/>
      <c r="P50" s="84"/>
      <c r="Q50" s="94"/>
      <c r="R50" s="2"/>
      <c r="S50" s="2"/>
      <c r="T50" s="2"/>
      <c r="U50" s="2"/>
      <c r="V50" s="2"/>
      <c r="W50" s="2"/>
      <c r="X50" s="2"/>
      <c r="Y50" s="2"/>
    </row>
    <row r="51" spans="1:25" ht="15" hidden="1" customHeight="1" x14ac:dyDescent="0.25">
      <c r="A51" s="106" t="s">
        <v>424</v>
      </c>
      <c r="B51" s="70" t="s">
        <v>13</v>
      </c>
      <c r="C51" s="61"/>
      <c r="D51" s="70"/>
      <c r="E51" s="63"/>
      <c r="F51" s="77"/>
      <c r="G51" s="64"/>
      <c r="H51" s="70"/>
      <c r="I51" s="70"/>
      <c r="J51" s="70"/>
      <c r="K51" s="71"/>
      <c r="L51" s="20"/>
      <c r="M51" s="84"/>
      <c r="N51" s="84"/>
      <c r="O51" s="84"/>
      <c r="P51" s="84"/>
      <c r="Q51" s="94"/>
      <c r="R51" s="2"/>
      <c r="S51" s="2"/>
      <c r="T51" s="2"/>
      <c r="U51" s="2"/>
      <c r="V51" s="2"/>
      <c r="W51" s="2"/>
      <c r="X51" s="2"/>
      <c r="Y51" s="2"/>
    </row>
    <row r="52" spans="1:25" ht="15" hidden="1" customHeight="1" x14ac:dyDescent="0.25">
      <c r="A52" s="70" t="s">
        <v>187</v>
      </c>
      <c r="B52" s="70" t="s">
        <v>13</v>
      </c>
      <c r="C52" s="61" t="s">
        <v>18</v>
      </c>
      <c r="D52" s="70" t="s">
        <v>12</v>
      </c>
      <c r="E52" s="61"/>
      <c r="F52" s="77">
        <v>42639</v>
      </c>
      <c r="G52" s="62">
        <v>42643</v>
      </c>
      <c r="H52" s="70" t="s">
        <v>29</v>
      </c>
      <c r="I52" s="70" t="s">
        <v>192</v>
      </c>
      <c r="J52" s="70" t="s">
        <v>193</v>
      </c>
      <c r="K52" s="71" t="s">
        <v>195</v>
      </c>
      <c r="L52" s="20"/>
      <c r="M52" s="84"/>
      <c r="N52" s="84"/>
      <c r="O52" s="84"/>
      <c r="P52" s="84"/>
      <c r="Q52" s="94"/>
      <c r="R52" s="2"/>
      <c r="S52" s="2"/>
      <c r="T52" s="2"/>
      <c r="U52" s="2"/>
      <c r="V52" s="2"/>
      <c r="W52" s="2"/>
      <c r="X52" s="2"/>
      <c r="Y52" s="2"/>
    </row>
    <row r="53" spans="1:25" ht="15" hidden="1" customHeight="1" x14ac:dyDescent="0.25">
      <c r="A53" s="70" t="s">
        <v>188</v>
      </c>
      <c r="B53" s="70" t="s">
        <v>13</v>
      </c>
      <c r="C53" s="65" t="s">
        <v>18</v>
      </c>
      <c r="D53" s="70" t="s">
        <v>12</v>
      </c>
      <c r="E53" s="65"/>
      <c r="F53" s="77">
        <v>42639</v>
      </c>
      <c r="G53" s="66">
        <v>42643</v>
      </c>
      <c r="H53" s="70" t="s">
        <v>29</v>
      </c>
      <c r="I53" s="70" t="s">
        <v>192</v>
      </c>
      <c r="J53" s="70" t="s">
        <v>193</v>
      </c>
      <c r="K53" s="71" t="s">
        <v>196</v>
      </c>
      <c r="L53" s="1"/>
      <c r="M53" s="100"/>
      <c r="N53" s="100"/>
      <c r="O53" s="100"/>
      <c r="P53" s="100"/>
      <c r="Q53" s="94"/>
      <c r="R53" s="2"/>
      <c r="S53" s="2"/>
      <c r="T53" s="2"/>
      <c r="U53" s="2"/>
      <c r="V53" s="2"/>
      <c r="W53" s="2"/>
      <c r="X53" s="2"/>
      <c r="Y53" s="2"/>
    </row>
    <row r="54" spans="1:25" ht="15" hidden="1" customHeight="1" x14ac:dyDescent="0.25">
      <c r="A54" s="70" t="s">
        <v>189</v>
      </c>
      <c r="B54" s="70" t="s">
        <v>13</v>
      </c>
      <c r="C54" s="65" t="s">
        <v>18</v>
      </c>
      <c r="D54" s="70" t="s">
        <v>12</v>
      </c>
      <c r="E54" s="65"/>
      <c r="F54" s="77">
        <v>42998</v>
      </c>
      <c r="G54" s="66"/>
      <c r="H54" s="70" t="s">
        <v>191</v>
      </c>
      <c r="I54" s="70" t="s">
        <v>37</v>
      </c>
      <c r="J54" s="70" t="s">
        <v>22</v>
      </c>
      <c r="K54" s="72"/>
      <c r="L54" s="1"/>
      <c r="M54" s="100"/>
      <c r="N54" s="100"/>
      <c r="O54" s="100"/>
      <c r="P54" s="100"/>
      <c r="Q54" s="94"/>
      <c r="R54" s="2"/>
      <c r="S54" s="2"/>
      <c r="T54" s="2"/>
      <c r="U54" s="2"/>
      <c r="V54" s="2"/>
      <c r="W54" s="2"/>
      <c r="X54" s="2"/>
      <c r="Y54" s="2"/>
    </row>
    <row r="55" spans="1:25" ht="15" hidden="1" customHeight="1" x14ac:dyDescent="0.25">
      <c r="A55" s="70" t="s">
        <v>197</v>
      </c>
      <c r="B55" s="70" t="s">
        <v>13</v>
      </c>
      <c r="C55" s="65" t="s">
        <v>47</v>
      </c>
      <c r="D55" s="70" t="s">
        <v>12</v>
      </c>
      <c r="E55" s="65"/>
      <c r="F55" s="77">
        <v>43207</v>
      </c>
      <c r="G55" s="66">
        <v>43210</v>
      </c>
      <c r="H55" s="70" t="s">
        <v>198</v>
      </c>
      <c r="I55" s="70" t="s">
        <v>44</v>
      </c>
      <c r="J55" s="70" t="s">
        <v>199</v>
      </c>
      <c r="K55" s="73" t="s">
        <v>200</v>
      </c>
      <c r="L55" s="1"/>
      <c r="M55" s="100"/>
      <c r="N55" s="100"/>
      <c r="O55" s="100"/>
      <c r="P55" s="100"/>
      <c r="Q55" s="94"/>
      <c r="R55" s="2"/>
      <c r="S55" s="2"/>
      <c r="T55" s="2"/>
      <c r="U55" s="2"/>
      <c r="V55" s="2"/>
      <c r="W55" s="2"/>
      <c r="X55" s="2"/>
      <c r="Y55" s="2"/>
    </row>
    <row r="56" spans="1:25" s="2" customFormat="1" ht="15" hidden="1" customHeight="1" x14ac:dyDescent="0.25">
      <c r="A56" s="65" t="s">
        <v>201</v>
      </c>
      <c r="B56" s="65" t="s">
        <v>13</v>
      </c>
      <c r="C56" s="65" t="s">
        <v>47</v>
      </c>
      <c r="D56" s="65" t="s">
        <v>12</v>
      </c>
      <c r="E56" s="65"/>
      <c r="F56" s="66">
        <v>43207</v>
      </c>
      <c r="G56" s="66">
        <v>43210</v>
      </c>
      <c r="H56" s="70" t="s">
        <v>198</v>
      </c>
      <c r="I56" s="67" t="s">
        <v>44</v>
      </c>
      <c r="J56" s="70" t="s">
        <v>199</v>
      </c>
      <c r="K56" s="73" t="s">
        <v>202</v>
      </c>
      <c r="L56" s="1"/>
      <c r="M56" s="100"/>
      <c r="N56" s="100"/>
      <c r="O56" s="100"/>
      <c r="P56" s="100"/>
      <c r="Q56" s="94"/>
    </row>
    <row r="57" spans="1:25" s="2" customFormat="1" ht="15" hidden="1" customHeight="1" x14ac:dyDescent="0.25">
      <c r="A57" s="65" t="s">
        <v>418</v>
      </c>
      <c r="B57" s="65" t="s">
        <v>15</v>
      </c>
      <c r="C57" s="65" t="s">
        <v>419</v>
      </c>
      <c r="D57" s="65" t="s">
        <v>12</v>
      </c>
      <c r="E57" s="65"/>
      <c r="F57" s="66">
        <v>43227</v>
      </c>
      <c r="G57" s="66" t="s">
        <v>420</v>
      </c>
      <c r="H57" s="70" t="s">
        <v>421</v>
      </c>
      <c r="I57" s="67" t="s">
        <v>56</v>
      </c>
      <c r="J57" s="70" t="s">
        <v>422</v>
      </c>
      <c r="K57" s="73" t="s">
        <v>423</v>
      </c>
      <c r="L57" s="1"/>
      <c r="M57" s="100"/>
      <c r="N57" s="100"/>
      <c r="O57" s="100"/>
      <c r="P57" s="100"/>
      <c r="Q57" s="94"/>
    </row>
    <row r="58" spans="1:25" s="2" customFormat="1" ht="15" hidden="1" customHeight="1" x14ac:dyDescent="0.25">
      <c r="A58" s="65" t="s">
        <v>533</v>
      </c>
      <c r="B58" s="65" t="s">
        <v>13</v>
      </c>
      <c r="C58" s="65" t="s">
        <v>42</v>
      </c>
      <c r="D58" s="65" t="s">
        <v>36</v>
      </c>
      <c r="E58" s="65"/>
      <c r="F58" s="66">
        <v>43247</v>
      </c>
      <c r="G58" s="66">
        <v>43251</v>
      </c>
      <c r="H58" s="70" t="s">
        <v>530</v>
      </c>
      <c r="I58" s="67" t="s">
        <v>82</v>
      </c>
      <c r="J58" s="70" t="s">
        <v>531</v>
      </c>
      <c r="K58" s="73" t="s">
        <v>534</v>
      </c>
      <c r="L58" s="1"/>
      <c r="M58" s="100"/>
      <c r="N58" s="100"/>
      <c r="O58" s="100"/>
      <c r="P58" s="100"/>
      <c r="Q58" s="94"/>
    </row>
    <row r="59" spans="1:25" s="2" customFormat="1" ht="15" hidden="1" customHeight="1" x14ac:dyDescent="0.25">
      <c r="A59" s="65" t="s">
        <v>529</v>
      </c>
      <c r="B59" s="65" t="s">
        <v>13</v>
      </c>
      <c r="C59" s="65" t="s">
        <v>42</v>
      </c>
      <c r="D59" s="65" t="s">
        <v>36</v>
      </c>
      <c r="E59" s="65"/>
      <c r="F59" s="66">
        <v>43247</v>
      </c>
      <c r="G59" s="66">
        <v>43251</v>
      </c>
      <c r="H59" s="70" t="s">
        <v>530</v>
      </c>
      <c r="I59" s="67" t="s">
        <v>82</v>
      </c>
      <c r="J59" s="70" t="s">
        <v>531</v>
      </c>
      <c r="K59" s="73" t="s">
        <v>532</v>
      </c>
      <c r="L59" s="1"/>
      <c r="M59" s="100"/>
      <c r="N59" s="100"/>
      <c r="O59" s="100"/>
      <c r="P59" s="100"/>
      <c r="Q59" s="94"/>
    </row>
    <row r="60" spans="1:25" ht="15.75" hidden="1" customHeight="1" x14ac:dyDescent="0.25">
      <c r="A60" s="75" t="s">
        <v>205</v>
      </c>
      <c r="B60" s="65" t="s">
        <v>15</v>
      </c>
      <c r="C60" s="65" t="s">
        <v>47</v>
      </c>
      <c r="D60" s="65" t="s">
        <v>12</v>
      </c>
      <c r="E60" s="65"/>
      <c r="F60" s="66">
        <v>43181</v>
      </c>
      <c r="G60" s="66">
        <v>43182</v>
      </c>
      <c r="H60" s="76" t="s">
        <v>206</v>
      </c>
      <c r="I60" s="67" t="s">
        <v>17</v>
      </c>
      <c r="J60" s="65" t="s">
        <v>50</v>
      </c>
      <c r="K60" s="68" t="s">
        <v>207</v>
      </c>
      <c r="L60" s="1"/>
      <c r="M60" s="100"/>
      <c r="N60" s="100"/>
      <c r="O60" s="100"/>
      <c r="P60" s="100"/>
      <c r="Q60" s="94"/>
      <c r="R60" s="2"/>
      <c r="S60" s="2"/>
      <c r="T60" s="2"/>
      <c r="U60" s="2"/>
      <c r="V60" s="2"/>
      <c r="W60" s="2"/>
      <c r="X60" s="2"/>
      <c r="Y60" s="2"/>
    </row>
    <row r="61" spans="1:25" ht="15" hidden="1" customHeight="1" x14ac:dyDescent="0.25">
      <c r="A61" s="69" t="s">
        <v>208</v>
      </c>
      <c r="B61" s="65" t="s">
        <v>13</v>
      </c>
      <c r="C61" s="65" t="s">
        <v>47</v>
      </c>
      <c r="D61" s="65" t="s">
        <v>36</v>
      </c>
      <c r="E61" s="65"/>
      <c r="F61" s="66">
        <v>42759</v>
      </c>
      <c r="G61" s="66">
        <v>42763</v>
      </c>
      <c r="H61" s="65" t="s">
        <v>209</v>
      </c>
      <c r="I61" s="67" t="s">
        <v>125</v>
      </c>
      <c r="J61" s="65" t="s">
        <v>60</v>
      </c>
      <c r="K61" s="78" t="s">
        <v>210</v>
      </c>
      <c r="L61" s="1"/>
      <c r="M61" s="100"/>
      <c r="N61" s="100"/>
      <c r="O61" s="100"/>
      <c r="P61" s="100"/>
      <c r="Q61" s="94"/>
      <c r="R61" s="2"/>
      <c r="S61" s="2"/>
      <c r="T61" s="2"/>
      <c r="U61" s="2"/>
      <c r="V61" s="2"/>
      <c r="W61" s="2"/>
      <c r="X61" s="2"/>
      <c r="Y61" s="2"/>
    </row>
    <row r="62" spans="1:25" s="2" customFormat="1" ht="15" hidden="1" customHeight="1" x14ac:dyDescent="0.25">
      <c r="A62" s="148" t="s">
        <v>215</v>
      </c>
      <c r="B62" s="148" t="s">
        <v>15</v>
      </c>
      <c r="C62" s="148" t="s">
        <v>211</v>
      </c>
      <c r="D62" s="148" t="s">
        <v>12</v>
      </c>
      <c r="E62" s="149"/>
      <c r="F62" s="138">
        <v>43227</v>
      </c>
      <c r="G62" s="139" t="s">
        <v>212</v>
      </c>
      <c r="H62" s="148" t="s">
        <v>213</v>
      </c>
      <c r="I62" s="149" t="s">
        <v>44</v>
      </c>
      <c r="J62" s="148"/>
      <c r="K62" s="144" t="s">
        <v>214</v>
      </c>
      <c r="L62" s="148" t="s">
        <v>611</v>
      </c>
      <c r="M62" s="133"/>
      <c r="N62" s="133" t="s">
        <v>610</v>
      </c>
      <c r="O62" s="133" t="s">
        <v>610</v>
      </c>
      <c r="P62" s="133" t="s">
        <v>610</v>
      </c>
      <c r="Q62" s="94"/>
    </row>
    <row r="63" spans="1:25" ht="15" hidden="1" customHeight="1" x14ac:dyDescent="0.25">
      <c r="A63" s="118" t="s">
        <v>216</v>
      </c>
      <c r="B63" s="115" t="s">
        <v>15</v>
      </c>
      <c r="C63" s="115" t="s">
        <v>211</v>
      </c>
      <c r="D63" s="115" t="s">
        <v>12</v>
      </c>
      <c r="E63" s="115"/>
      <c r="F63" s="119">
        <v>43227</v>
      </c>
      <c r="G63" s="120" t="s">
        <v>212</v>
      </c>
      <c r="H63" s="122" t="s">
        <v>217</v>
      </c>
      <c r="I63" s="114" t="s">
        <v>44</v>
      </c>
      <c r="J63" s="122"/>
      <c r="K63" s="121" t="s">
        <v>218</v>
      </c>
      <c r="L63" s="122" t="s">
        <v>610</v>
      </c>
      <c r="M63" s="84" t="s">
        <v>615</v>
      </c>
      <c r="N63" s="84" t="s">
        <v>615</v>
      </c>
      <c r="O63" s="84" t="s">
        <v>615</v>
      </c>
      <c r="P63" s="84" t="s">
        <v>615</v>
      </c>
      <c r="Q63" s="94"/>
      <c r="R63" s="2"/>
      <c r="S63" s="2"/>
      <c r="T63" s="2"/>
      <c r="U63" s="2"/>
      <c r="V63" s="2"/>
      <c r="W63" s="2"/>
      <c r="X63" s="2"/>
      <c r="Y63" s="2"/>
    </row>
    <row r="64" spans="1:25" ht="15" hidden="1" customHeight="1" x14ac:dyDescent="0.25">
      <c r="A64" s="115" t="s">
        <v>219</v>
      </c>
      <c r="B64" s="115" t="s">
        <v>15</v>
      </c>
      <c r="C64" s="115" t="s">
        <v>211</v>
      </c>
      <c r="D64" s="115" t="s">
        <v>12</v>
      </c>
      <c r="E64" s="115"/>
      <c r="F64" s="119">
        <v>43227</v>
      </c>
      <c r="G64" s="120" t="s">
        <v>212</v>
      </c>
      <c r="H64" s="122" t="s">
        <v>217</v>
      </c>
      <c r="I64" s="114" t="s">
        <v>44</v>
      </c>
      <c r="J64" s="122"/>
      <c r="K64" s="125" t="s">
        <v>650</v>
      </c>
      <c r="L64" s="122" t="s">
        <v>610</v>
      </c>
      <c r="M64" s="84" t="s">
        <v>615</v>
      </c>
      <c r="N64" s="84" t="s">
        <v>615</v>
      </c>
      <c r="O64" s="84" t="s">
        <v>615</v>
      </c>
      <c r="P64" s="84" t="s">
        <v>615</v>
      </c>
      <c r="Q64" s="94"/>
      <c r="R64" s="2"/>
      <c r="S64" s="2"/>
      <c r="T64" s="2"/>
      <c r="U64" s="2"/>
      <c r="V64" s="2"/>
      <c r="W64" s="2"/>
      <c r="X64" s="2"/>
      <c r="Y64" s="2"/>
    </row>
    <row r="65" spans="1:25" ht="15" hidden="1" customHeight="1" x14ac:dyDescent="0.25">
      <c r="A65" s="122" t="s">
        <v>220</v>
      </c>
      <c r="B65" s="115" t="s">
        <v>13</v>
      </c>
      <c r="C65" s="115" t="s">
        <v>211</v>
      </c>
      <c r="D65" s="115" t="s">
        <v>36</v>
      </c>
      <c r="E65" s="122"/>
      <c r="F65" s="119">
        <v>43227</v>
      </c>
      <c r="G65" s="120" t="s">
        <v>212</v>
      </c>
      <c r="H65" s="122" t="s">
        <v>221</v>
      </c>
      <c r="I65" s="114" t="s">
        <v>56</v>
      </c>
      <c r="J65" s="122" t="s">
        <v>223</v>
      </c>
      <c r="K65" s="121" t="s">
        <v>542</v>
      </c>
      <c r="L65" s="122" t="s">
        <v>610</v>
      </c>
      <c r="M65" s="84" t="s">
        <v>625</v>
      </c>
      <c r="N65" s="84" t="s">
        <v>615</v>
      </c>
      <c r="O65" s="84" t="s">
        <v>615</v>
      </c>
      <c r="P65" s="84" t="s">
        <v>625</v>
      </c>
      <c r="Q65" s="94" t="s">
        <v>805</v>
      </c>
      <c r="R65" s="2"/>
      <c r="S65" s="2"/>
      <c r="T65" s="2"/>
      <c r="U65" s="2"/>
      <c r="V65" s="2"/>
      <c r="W65" s="2"/>
      <c r="X65" s="2"/>
      <c r="Y65" s="2"/>
    </row>
    <row r="66" spans="1:25" ht="15" hidden="1" customHeight="1" x14ac:dyDescent="0.25">
      <c r="A66" s="115" t="s">
        <v>222</v>
      </c>
      <c r="B66" s="115" t="s">
        <v>15</v>
      </c>
      <c r="C66" s="115" t="s">
        <v>211</v>
      </c>
      <c r="D66" s="115" t="s">
        <v>36</v>
      </c>
      <c r="E66" s="118"/>
      <c r="F66" s="119">
        <v>43227</v>
      </c>
      <c r="G66" s="120" t="s">
        <v>212</v>
      </c>
      <c r="H66" s="122" t="s">
        <v>221</v>
      </c>
      <c r="I66" s="114" t="s">
        <v>56</v>
      </c>
      <c r="J66" s="114" t="s">
        <v>224</v>
      </c>
      <c r="K66" s="125" t="s">
        <v>542</v>
      </c>
      <c r="L66" s="122" t="s">
        <v>610</v>
      </c>
      <c r="M66" s="84" t="s">
        <v>625</v>
      </c>
      <c r="N66" s="84" t="s">
        <v>615</v>
      </c>
      <c r="O66" s="84" t="s">
        <v>615</v>
      </c>
      <c r="P66" s="84" t="s">
        <v>625</v>
      </c>
      <c r="Q66" s="94" t="s">
        <v>804</v>
      </c>
      <c r="R66" s="2"/>
      <c r="S66" s="2"/>
      <c r="T66" s="2"/>
      <c r="U66" s="2"/>
      <c r="V66" s="2"/>
      <c r="W66" s="2"/>
      <c r="X66" s="2"/>
      <c r="Y66" s="2"/>
    </row>
    <row r="67" spans="1:25" ht="15" hidden="1" customHeight="1" x14ac:dyDescent="0.25">
      <c r="A67" s="86" t="s">
        <v>225</v>
      </c>
      <c r="B67" s="79" t="s">
        <v>15</v>
      </c>
      <c r="C67" s="79" t="s">
        <v>211</v>
      </c>
      <c r="D67" s="79" t="s">
        <v>12</v>
      </c>
      <c r="E67" s="80"/>
      <c r="F67" s="81">
        <v>43227</v>
      </c>
      <c r="G67" s="82" t="s">
        <v>212</v>
      </c>
      <c r="H67" s="89" t="s">
        <v>228</v>
      </c>
      <c r="I67" s="85" t="s">
        <v>17</v>
      </c>
      <c r="J67" s="85"/>
      <c r="K67" s="89" t="s">
        <v>226</v>
      </c>
      <c r="L67" s="20"/>
      <c r="M67" s="84" t="s">
        <v>615</v>
      </c>
      <c r="N67" s="84" t="s">
        <v>615</v>
      </c>
      <c r="O67" s="84" t="s">
        <v>615</v>
      </c>
      <c r="P67" s="84" t="s">
        <v>615</v>
      </c>
      <c r="Q67" s="94"/>
      <c r="R67" s="2"/>
      <c r="S67" s="2"/>
      <c r="T67" s="2"/>
      <c r="U67" s="2"/>
      <c r="V67" s="2"/>
      <c r="W67" s="2"/>
      <c r="X67" s="2"/>
      <c r="Y67" s="2"/>
    </row>
    <row r="68" spans="1:25" ht="15" hidden="1" customHeight="1" x14ac:dyDescent="0.25">
      <c r="A68" s="85" t="s">
        <v>227</v>
      </c>
      <c r="B68" s="79" t="s">
        <v>15</v>
      </c>
      <c r="C68" s="79" t="s">
        <v>211</v>
      </c>
      <c r="D68" s="84" t="s">
        <v>12</v>
      </c>
      <c r="E68" s="84"/>
      <c r="F68" s="81">
        <v>43227</v>
      </c>
      <c r="G68" s="82" t="s">
        <v>212</v>
      </c>
      <c r="H68" s="89" t="s">
        <v>228</v>
      </c>
      <c r="I68" s="85" t="s">
        <v>17</v>
      </c>
      <c r="J68" s="84"/>
      <c r="K68" s="83" t="s">
        <v>231</v>
      </c>
      <c r="L68" s="20"/>
      <c r="M68" s="84" t="s">
        <v>615</v>
      </c>
      <c r="N68" s="84" t="s">
        <v>615</v>
      </c>
      <c r="O68" s="84" t="s">
        <v>615</v>
      </c>
      <c r="P68" s="84" t="s">
        <v>615</v>
      </c>
      <c r="Q68" s="94"/>
      <c r="R68" s="2"/>
      <c r="S68" s="2"/>
      <c r="T68" s="2"/>
      <c r="U68" s="2"/>
      <c r="V68" s="2"/>
      <c r="W68" s="2"/>
      <c r="X68" s="2"/>
      <c r="Y68" s="2"/>
    </row>
    <row r="69" spans="1:25" ht="15" customHeight="1" x14ac:dyDescent="0.25">
      <c r="A69" s="80" t="s">
        <v>229</v>
      </c>
      <c r="B69" s="79" t="s">
        <v>15</v>
      </c>
      <c r="C69" s="79" t="s">
        <v>211</v>
      </c>
      <c r="D69" s="79" t="s">
        <v>12</v>
      </c>
      <c r="E69" s="79"/>
      <c r="F69" s="81">
        <v>43227</v>
      </c>
      <c r="G69" s="82" t="s">
        <v>212</v>
      </c>
      <c r="H69" s="89" t="s">
        <v>228</v>
      </c>
      <c r="I69" s="85" t="s">
        <v>17</v>
      </c>
      <c r="J69" s="84"/>
      <c r="K69" s="83" t="s">
        <v>230</v>
      </c>
      <c r="L69" s="20"/>
      <c r="M69" s="84" t="s">
        <v>615</v>
      </c>
      <c r="N69" s="84" t="s">
        <v>615</v>
      </c>
      <c r="O69" s="84" t="s">
        <v>615</v>
      </c>
      <c r="P69" s="84" t="s">
        <v>615</v>
      </c>
      <c r="Q69" s="94"/>
      <c r="R69" s="2"/>
      <c r="S69" s="2"/>
      <c r="T69" s="2"/>
      <c r="U69" s="2"/>
      <c r="V69" s="2"/>
      <c r="W69" s="2"/>
      <c r="X69" s="2"/>
      <c r="Y69" s="2"/>
    </row>
    <row r="70" spans="1:25" ht="15" hidden="1" customHeight="1" x14ac:dyDescent="0.25">
      <c r="A70" s="135" t="s">
        <v>232</v>
      </c>
      <c r="B70" s="135" t="s">
        <v>15</v>
      </c>
      <c r="C70" s="135" t="s">
        <v>211</v>
      </c>
      <c r="D70" s="135" t="s">
        <v>12</v>
      </c>
      <c r="E70" s="135"/>
      <c r="F70" s="138">
        <v>43227</v>
      </c>
      <c r="G70" s="139" t="s">
        <v>212</v>
      </c>
      <c r="H70" s="190" t="s">
        <v>233</v>
      </c>
      <c r="I70" s="149" t="s">
        <v>94</v>
      </c>
      <c r="J70" s="148"/>
      <c r="K70" s="144" t="s">
        <v>234</v>
      </c>
      <c r="L70" s="148" t="s">
        <v>611</v>
      </c>
      <c r="M70" s="148"/>
      <c r="N70" s="148" t="s">
        <v>615</v>
      </c>
      <c r="O70" s="148" t="s">
        <v>615</v>
      </c>
      <c r="P70" s="133" t="s">
        <v>627</v>
      </c>
      <c r="Q70" s="94"/>
      <c r="R70" s="2"/>
      <c r="S70" s="2"/>
      <c r="T70" s="2"/>
      <c r="U70" s="2"/>
      <c r="V70" s="2"/>
      <c r="W70" s="2"/>
      <c r="X70" s="2"/>
      <c r="Y70" s="2"/>
    </row>
    <row r="71" spans="1:25" ht="15.75" hidden="1" customHeight="1" x14ac:dyDescent="0.25">
      <c r="A71" s="148" t="s">
        <v>235</v>
      </c>
      <c r="B71" s="148" t="s">
        <v>15</v>
      </c>
      <c r="C71" s="148" t="s">
        <v>211</v>
      </c>
      <c r="D71" s="148" t="s">
        <v>12</v>
      </c>
      <c r="E71" s="148"/>
      <c r="F71" s="138">
        <v>43227</v>
      </c>
      <c r="G71" s="139" t="s">
        <v>212</v>
      </c>
      <c r="H71" s="148" t="s">
        <v>240</v>
      </c>
      <c r="I71" s="149" t="s">
        <v>44</v>
      </c>
      <c r="J71" s="148"/>
      <c r="K71" s="150" t="s">
        <v>239</v>
      </c>
      <c r="L71" s="148" t="s">
        <v>611</v>
      </c>
      <c r="M71" s="148"/>
      <c r="N71" s="148" t="s">
        <v>610</v>
      </c>
      <c r="O71" s="148" t="s">
        <v>610</v>
      </c>
      <c r="P71" s="133" t="s">
        <v>610</v>
      </c>
      <c r="Q71" s="94"/>
      <c r="R71" s="2"/>
      <c r="S71" s="2"/>
      <c r="T71" s="2"/>
      <c r="U71" s="2"/>
      <c r="V71" s="2"/>
      <c r="W71" s="2"/>
      <c r="X71" s="2"/>
      <c r="Y71" s="2"/>
    </row>
    <row r="72" spans="1:25" hidden="1" x14ac:dyDescent="0.25">
      <c r="A72" s="79" t="s">
        <v>236</v>
      </c>
      <c r="B72" s="79" t="s">
        <v>15</v>
      </c>
      <c r="C72" s="79" t="s">
        <v>211</v>
      </c>
      <c r="D72" s="87" t="s">
        <v>12</v>
      </c>
      <c r="E72" s="87"/>
      <c r="F72" s="81">
        <v>43227</v>
      </c>
      <c r="G72" s="82" t="s">
        <v>212</v>
      </c>
      <c r="H72" s="84" t="s">
        <v>237</v>
      </c>
      <c r="I72" s="85" t="s">
        <v>238</v>
      </c>
      <c r="J72" s="84"/>
      <c r="K72" s="83" t="s">
        <v>243</v>
      </c>
      <c r="L72" s="20"/>
      <c r="M72" s="84" t="s">
        <v>615</v>
      </c>
      <c r="N72" s="84" t="s">
        <v>615</v>
      </c>
      <c r="O72" s="84" t="s">
        <v>615</v>
      </c>
      <c r="P72" s="84" t="s">
        <v>615</v>
      </c>
      <c r="Q72" s="94"/>
      <c r="R72" s="2"/>
      <c r="S72" s="2"/>
      <c r="T72" s="2"/>
      <c r="U72" s="2"/>
      <c r="V72" s="2"/>
      <c r="W72" s="2"/>
      <c r="X72" s="2"/>
      <c r="Y72" s="2"/>
    </row>
    <row r="73" spans="1:25" ht="15.75" hidden="1" x14ac:dyDescent="0.25">
      <c r="A73" s="90" t="s">
        <v>241</v>
      </c>
      <c r="B73" s="79" t="s">
        <v>15</v>
      </c>
      <c r="C73" s="79" t="s">
        <v>211</v>
      </c>
      <c r="D73" s="79" t="s">
        <v>12</v>
      </c>
      <c r="E73" s="79"/>
      <c r="F73" s="81">
        <v>43227</v>
      </c>
      <c r="G73" s="82" t="s">
        <v>212</v>
      </c>
      <c r="H73" s="84" t="s">
        <v>237</v>
      </c>
      <c r="I73" s="85" t="s">
        <v>238</v>
      </c>
      <c r="J73" s="84"/>
      <c r="K73" s="83" t="s">
        <v>242</v>
      </c>
      <c r="L73" s="22"/>
      <c r="M73" s="84" t="s">
        <v>615</v>
      </c>
      <c r="N73" s="85" t="s">
        <v>615</v>
      </c>
      <c r="O73" s="85" t="s">
        <v>615</v>
      </c>
      <c r="P73" s="85" t="s">
        <v>615</v>
      </c>
      <c r="Q73" s="94"/>
      <c r="R73" s="2"/>
      <c r="S73" s="2"/>
      <c r="T73" s="2"/>
      <c r="U73" s="2"/>
      <c r="V73" s="2"/>
      <c r="W73" s="2"/>
      <c r="X73" s="2"/>
      <c r="Y73" s="2"/>
    </row>
    <row r="74" spans="1:25" ht="15.75" hidden="1" customHeight="1" x14ac:dyDescent="0.25">
      <c r="A74" s="90" t="s">
        <v>244</v>
      </c>
      <c r="B74" s="79" t="s">
        <v>15</v>
      </c>
      <c r="C74" s="79" t="s">
        <v>211</v>
      </c>
      <c r="D74" s="79" t="s">
        <v>12</v>
      </c>
      <c r="E74" s="79"/>
      <c r="F74" s="81">
        <v>43227</v>
      </c>
      <c r="G74" s="82" t="s">
        <v>212</v>
      </c>
      <c r="H74" s="92" t="s">
        <v>246</v>
      </c>
      <c r="I74" s="85" t="s">
        <v>125</v>
      </c>
      <c r="J74" s="84" t="s">
        <v>245</v>
      </c>
      <c r="K74" s="88" t="s">
        <v>247</v>
      </c>
      <c r="L74" s="20"/>
      <c r="M74" s="84" t="s">
        <v>615</v>
      </c>
      <c r="N74" s="84" t="s">
        <v>615</v>
      </c>
      <c r="O74" s="84" t="s">
        <v>615</v>
      </c>
      <c r="P74" s="84" t="s">
        <v>625</v>
      </c>
      <c r="Q74" s="94"/>
      <c r="R74" s="2"/>
      <c r="S74" s="2"/>
      <c r="T74" s="2"/>
      <c r="U74" s="2"/>
      <c r="V74" s="2"/>
      <c r="W74" s="2"/>
      <c r="X74" s="2"/>
      <c r="Y74" s="2"/>
    </row>
    <row r="75" spans="1:25" ht="15" hidden="1" customHeight="1" x14ac:dyDescent="0.25">
      <c r="A75" s="85" t="s">
        <v>248</v>
      </c>
      <c r="B75" s="79" t="s">
        <v>15</v>
      </c>
      <c r="C75" s="79" t="s">
        <v>211</v>
      </c>
      <c r="D75" s="79" t="s">
        <v>12</v>
      </c>
      <c r="E75" s="80"/>
      <c r="F75" s="81">
        <v>43227</v>
      </c>
      <c r="G75" s="82" t="s">
        <v>212</v>
      </c>
      <c r="H75" s="85" t="s">
        <v>297</v>
      </c>
      <c r="I75" s="85" t="s">
        <v>71</v>
      </c>
      <c r="J75" s="85" t="s">
        <v>249</v>
      </c>
      <c r="K75" s="89" t="s">
        <v>250</v>
      </c>
      <c r="L75" s="20"/>
      <c r="M75" s="84" t="s">
        <v>615</v>
      </c>
      <c r="N75" s="84" t="s">
        <v>615</v>
      </c>
      <c r="O75" s="84" t="s">
        <v>615</v>
      </c>
      <c r="P75" s="84" t="s">
        <v>615</v>
      </c>
      <c r="Q75" s="94"/>
      <c r="R75" s="2"/>
      <c r="S75" s="2"/>
      <c r="T75" s="2"/>
      <c r="U75" s="2"/>
      <c r="V75" s="2"/>
      <c r="W75" s="2"/>
      <c r="X75" s="2"/>
      <c r="Y75" s="2"/>
    </row>
    <row r="76" spans="1:25" ht="15" hidden="1" customHeight="1" x14ac:dyDescent="0.25">
      <c r="A76" s="114" t="s">
        <v>251</v>
      </c>
      <c r="B76" s="115" t="s">
        <v>13</v>
      </c>
      <c r="C76" s="115" t="s">
        <v>211</v>
      </c>
      <c r="D76" s="115" t="s">
        <v>36</v>
      </c>
      <c r="E76" s="115"/>
      <c r="F76" s="119">
        <v>43227</v>
      </c>
      <c r="G76" s="120" t="s">
        <v>212</v>
      </c>
      <c r="H76" s="114" t="s">
        <v>252</v>
      </c>
      <c r="I76" s="114" t="s">
        <v>44</v>
      </c>
      <c r="J76" s="122" t="s">
        <v>253</v>
      </c>
      <c r="K76" s="123" t="s">
        <v>254</v>
      </c>
      <c r="L76" s="122" t="s">
        <v>610</v>
      </c>
      <c r="M76" s="84" t="s">
        <v>615</v>
      </c>
      <c r="N76" s="84" t="s">
        <v>615</v>
      </c>
      <c r="O76" s="84" t="s">
        <v>615</v>
      </c>
      <c r="P76" s="84" t="s">
        <v>615</v>
      </c>
      <c r="Q76" s="94"/>
      <c r="R76" s="2"/>
      <c r="S76" s="2"/>
      <c r="T76" s="2"/>
      <c r="U76" s="2"/>
      <c r="V76" s="2"/>
      <c r="W76" s="2"/>
      <c r="X76" s="2"/>
      <c r="Y76" s="2"/>
    </row>
    <row r="77" spans="1:25" ht="15" hidden="1" customHeight="1" x14ac:dyDescent="0.25">
      <c r="A77" s="85" t="s">
        <v>255</v>
      </c>
      <c r="B77" s="79" t="s">
        <v>15</v>
      </c>
      <c r="C77" s="79" t="s">
        <v>211</v>
      </c>
      <c r="D77" s="79" t="s">
        <v>36</v>
      </c>
      <c r="E77" s="79"/>
      <c r="F77" s="81">
        <v>43227</v>
      </c>
      <c r="G77" s="82" t="s">
        <v>212</v>
      </c>
      <c r="H77" s="85" t="s">
        <v>256</v>
      </c>
      <c r="I77" s="85" t="s">
        <v>94</v>
      </c>
      <c r="J77" s="84" t="s">
        <v>257</v>
      </c>
      <c r="K77" s="89" t="s">
        <v>619</v>
      </c>
      <c r="L77" s="20"/>
      <c r="M77" s="84" t="s">
        <v>615</v>
      </c>
      <c r="N77" s="84" t="s">
        <v>615</v>
      </c>
      <c r="O77" s="84" t="s">
        <v>615</v>
      </c>
      <c r="P77" s="84" t="s">
        <v>615</v>
      </c>
      <c r="Q77" s="94"/>
      <c r="R77" s="2"/>
      <c r="S77" s="2"/>
      <c r="T77" s="2"/>
      <c r="U77" s="2"/>
      <c r="V77" s="2"/>
      <c r="W77" s="2"/>
      <c r="X77" s="2"/>
      <c r="Y77" s="2"/>
    </row>
    <row r="78" spans="1:25" ht="15" hidden="1" customHeight="1" x14ac:dyDescent="0.25">
      <c r="A78" s="149" t="s">
        <v>258</v>
      </c>
      <c r="B78" s="135" t="s">
        <v>13</v>
      </c>
      <c r="C78" s="135" t="s">
        <v>211</v>
      </c>
      <c r="D78" s="135" t="s">
        <v>12</v>
      </c>
      <c r="E78" s="135"/>
      <c r="F78" s="138">
        <v>43227</v>
      </c>
      <c r="G78" s="139" t="s">
        <v>212</v>
      </c>
      <c r="H78" s="149" t="s">
        <v>259</v>
      </c>
      <c r="I78" s="149" t="s">
        <v>56</v>
      </c>
      <c r="J78" s="148" t="s">
        <v>260</v>
      </c>
      <c r="K78" s="142" t="s">
        <v>261</v>
      </c>
      <c r="L78" s="148" t="s">
        <v>611</v>
      </c>
      <c r="M78" s="148"/>
      <c r="N78" s="148" t="s">
        <v>615</v>
      </c>
      <c r="O78" s="148" t="s">
        <v>615</v>
      </c>
      <c r="P78" s="148"/>
      <c r="Q78" s="94"/>
      <c r="R78" s="2"/>
      <c r="S78" s="2"/>
      <c r="T78" s="2"/>
      <c r="U78" s="2"/>
      <c r="V78" s="2"/>
      <c r="W78" s="2"/>
      <c r="X78" s="2"/>
      <c r="Y78" s="2"/>
    </row>
    <row r="79" spans="1:25" ht="15" hidden="1" customHeight="1" x14ac:dyDescent="0.25">
      <c r="A79" s="114" t="s">
        <v>262</v>
      </c>
      <c r="B79" s="122" t="s">
        <v>13</v>
      </c>
      <c r="C79" s="122" t="s">
        <v>211</v>
      </c>
      <c r="D79" s="114" t="s">
        <v>36</v>
      </c>
      <c r="E79" s="145"/>
      <c r="F79" s="119">
        <v>43227</v>
      </c>
      <c r="G79" s="120" t="s">
        <v>212</v>
      </c>
      <c r="H79" s="114" t="s">
        <v>813</v>
      </c>
      <c r="I79" s="114" t="s">
        <v>44</v>
      </c>
      <c r="J79" s="122" t="s">
        <v>253</v>
      </c>
      <c r="K79" s="123" t="s">
        <v>543</v>
      </c>
      <c r="L79" s="122" t="s">
        <v>610</v>
      </c>
      <c r="M79" s="84" t="s">
        <v>615</v>
      </c>
      <c r="N79" s="84" t="s">
        <v>615</v>
      </c>
      <c r="O79" s="84" t="s">
        <v>615</v>
      </c>
      <c r="P79" s="84" t="s">
        <v>615</v>
      </c>
      <c r="Q79" s="94"/>
      <c r="R79" s="2"/>
      <c r="S79" s="2"/>
      <c r="T79" s="2"/>
      <c r="U79" s="2"/>
      <c r="V79" s="2"/>
      <c r="W79" s="2"/>
      <c r="X79" s="2"/>
      <c r="Y79" s="2"/>
    </row>
    <row r="80" spans="1:25" ht="15" hidden="1" customHeight="1" x14ac:dyDescent="0.25">
      <c r="A80" s="85" t="s">
        <v>263</v>
      </c>
      <c r="B80" s="79" t="s">
        <v>15</v>
      </c>
      <c r="C80" s="79" t="s">
        <v>211</v>
      </c>
      <c r="D80" s="85" t="s">
        <v>12</v>
      </c>
      <c r="E80" s="91"/>
      <c r="F80" s="81">
        <v>43227</v>
      </c>
      <c r="G80" s="82" t="s">
        <v>212</v>
      </c>
      <c r="H80" s="85" t="s">
        <v>264</v>
      </c>
      <c r="I80" s="85" t="s">
        <v>265</v>
      </c>
      <c r="J80" s="85" t="s">
        <v>269</v>
      </c>
      <c r="K80" s="89" t="s">
        <v>266</v>
      </c>
      <c r="L80" s="20"/>
      <c r="M80" s="84" t="s">
        <v>615</v>
      </c>
      <c r="N80" s="84" t="s">
        <v>615</v>
      </c>
      <c r="O80" s="84" t="s">
        <v>615</v>
      </c>
      <c r="P80" s="84" t="s">
        <v>625</v>
      </c>
      <c r="Q80" s="94"/>
      <c r="R80" s="2"/>
      <c r="S80" s="2"/>
      <c r="T80" s="2"/>
      <c r="U80" s="2"/>
      <c r="V80" s="2"/>
      <c r="W80" s="2"/>
      <c r="X80" s="2"/>
      <c r="Y80" s="2"/>
    </row>
    <row r="81" spans="1:25" ht="15" hidden="1" customHeight="1" x14ac:dyDescent="0.25">
      <c r="A81" s="85" t="s">
        <v>267</v>
      </c>
      <c r="B81" s="79" t="s">
        <v>15</v>
      </c>
      <c r="C81" s="79" t="s">
        <v>211</v>
      </c>
      <c r="D81" s="85" t="s">
        <v>12</v>
      </c>
      <c r="E81" s="79"/>
      <c r="F81" s="81">
        <v>43227</v>
      </c>
      <c r="G81" s="82" t="s">
        <v>212</v>
      </c>
      <c r="H81" s="85" t="s">
        <v>268</v>
      </c>
      <c r="I81" s="85" t="s">
        <v>265</v>
      </c>
      <c r="J81" s="85" t="s">
        <v>270</v>
      </c>
      <c r="K81" s="89" t="s">
        <v>271</v>
      </c>
      <c r="L81" s="20"/>
      <c r="M81" s="84" t="s">
        <v>615</v>
      </c>
      <c r="N81" s="84" t="s">
        <v>615</v>
      </c>
      <c r="O81" s="84" t="s">
        <v>615</v>
      </c>
      <c r="P81" s="84" t="s">
        <v>625</v>
      </c>
      <c r="Q81" s="94"/>
      <c r="R81" s="2"/>
      <c r="S81" s="2"/>
      <c r="T81" s="2"/>
      <c r="U81" s="2"/>
      <c r="V81" s="2"/>
      <c r="W81" s="2"/>
      <c r="X81" s="2"/>
      <c r="Y81" s="2"/>
    </row>
    <row r="82" spans="1:25" ht="15" hidden="1" customHeight="1" x14ac:dyDescent="0.25">
      <c r="A82" s="85" t="s">
        <v>272</v>
      </c>
      <c r="B82" s="79" t="s">
        <v>15</v>
      </c>
      <c r="C82" s="79" t="s">
        <v>211</v>
      </c>
      <c r="D82" s="85" t="s">
        <v>12</v>
      </c>
      <c r="E82" s="79"/>
      <c r="F82" s="81">
        <v>43227</v>
      </c>
      <c r="G82" s="82" t="s">
        <v>212</v>
      </c>
      <c r="H82" s="85" t="s">
        <v>273</v>
      </c>
      <c r="I82" s="85" t="s">
        <v>71</v>
      </c>
      <c r="J82" s="85" t="s">
        <v>274</v>
      </c>
      <c r="K82" s="89" t="s">
        <v>275</v>
      </c>
      <c r="L82" s="20"/>
      <c r="M82" s="84" t="s">
        <v>615</v>
      </c>
      <c r="N82" s="84" t="s">
        <v>615</v>
      </c>
      <c r="O82" s="84" t="s">
        <v>615</v>
      </c>
      <c r="P82" s="84" t="s">
        <v>625</v>
      </c>
      <c r="Q82" s="94"/>
      <c r="R82" s="2"/>
      <c r="S82" s="2"/>
      <c r="T82" s="2"/>
      <c r="U82" s="2"/>
      <c r="V82" s="2"/>
      <c r="W82" s="2"/>
      <c r="X82" s="2"/>
      <c r="Y82" s="2"/>
    </row>
    <row r="83" spans="1:25" ht="15" hidden="1" customHeight="1" x14ac:dyDescent="0.25">
      <c r="A83" s="85" t="s">
        <v>276</v>
      </c>
      <c r="B83" s="79" t="s">
        <v>15</v>
      </c>
      <c r="C83" s="79" t="s">
        <v>211</v>
      </c>
      <c r="D83" s="85" t="s">
        <v>12</v>
      </c>
      <c r="E83" s="79"/>
      <c r="F83" s="81">
        <v>43227</v>
      </c>
      <c r="G83" s="82" t="s">
        <v>212</v>
      </c>
      <c r="H83" s="85" t="s">
        <v>277</v>
      </c>
      <c r="I83" s="85" t="s">
        <v>56</v>
      </c>
      <c r="J83" s="85" t="s">
        <v>278</v>
      </c>
      <c r="K83" s="89" t="s">
        <v>279</v>
      </c>
      <c r="L83" s="20"/>
      <c r="M83" s="84"/>
      <c r="N83" s="84"/>
      <c r="O83" s="84"/>
      <c r="P83" s="84"/>
      <c r="Q83" s="94"/>
      <c r="R83" s="2"/>
      <c r="S83" s="2"/>
      <c r="T83" s="2"/>
      <c r="U83" s="2"/>
      <c r="V83" s="2"/>
      <c r="W83" s="2"/>
      <c r="X83" s="2"/>
      <c r="Y83" s="2"/>
    </row>
    <row r="84" spans="1:25" ht="15" hidden="1" customHeight="1" x14ac:dyDescent="0.25">
      <c r="A84" s="85" t="s">
        <v>280</v>
      </c>
      <c r="B84" s="79" t="s">
        <v>15</v>
      </c>
      <c r="C84" s="79" t="s">
        <v>211</v>
      </c>
      <c r="D84" s="85" t="s">
        <v>12</v>
      </c>
      <c r="E84" s="79"/>
      <c r="F84" s="81">
        <v>43227</v>
      </c>
      <c r="G84" s="82" t="s">
        <v>212</v>
      </c>
      <c r="H84" s="85" t="s">
        <v>281</v>
      </c>
      <c r="I84" s="85" t="s">
        <v>30</v>
      </c>
      <c r="J84" s="85" t="s">
        <v>282</v>
      </c>
      <c r="K84" s="89" t="s">
        <v>283</v>
      </c>
      <c r="L84" s="20"/>
      <c r="M84" s="84" t="s">
        <v>615</v>
      </c>
      <c r="N84" s="84" t="s">
        <v>615</v>
      </c>
      <c r="O84" s="84" t="s">
        <v>615</v>
      </c>
      <c r="P84" s="84" t="s">
        <v>615</v>
      </c>
      <c r="Q84" s="94"/>
      <c r="R84" s="2"/>
      <c r="S84" s="2"/>
      <c r="T84" s="2"/>
      <c r="U84" s="2"/>
      <c r="V84" s="2"/>
      <c r="W84" s="2"/>
      <c r="X84" s="2"/>
      <c r="Y84" s="2"/>
    </row>
    <row r="85" spans="1:25" ht="15" hidden="1" customHeight="1" x14ac:dyDescent="0.25">
      <c r="A85" s="85" t="s">
        <v>284</v>
      </c>
      <c r="B85" s="79" t="s">
        <v>15</v>
      </c>
      <c r="C85" s="79" t="s">
        <v>211</v>
      </c>
      <c r="D85" s="85" t="s">
        <v>12</v>
      </c>
      <c r="E85" s="79"/>
      <c r="F85" s="81">
        <v>43227</v>
      </c>
      <c r="G85" s="82" t="s">
        <v>212</v>
      </c>
      <c r="H85" s="85" t="s">
        <v>281</v>
      </c>
      <c r="I85" s="85" t="s">
        <v>30</v>
      </c>
      <c r="J85" s="85" t="s">
        <v>282</v>
      </c>
      <c r="K85" s="89" t="s">
        <v>285</v>
      </c>
      <c r="L85" s="20"/>
      <c r="M85" s="84" t="s">
        <v>615</v>
      </c>
      <c r="N85" s="84" t="s">
        <v>615</v>
      </c>
      <c r="O85" s="84" t="s">
        <v>615</v>
      </c>
      <c r="P85" s="84" t="s">
        <v>615</v>
      </c>
      <c r="Q85" s="94"/>
      <c r="R85" s="2"/>
      <c r="S85" s="2"/>
      <c r="T85" s="2"/>
      <c r="U85" s="2"/>
      <c r="V85" s="2"/>
      <c r="W85" s="2"/>
      <c r="X85" s="2"/>
      <c r="Y85" s="2"/>
    </row>
    <row r="86" spans="1:25" ht="15" hidden="1" customHeight="1" x14ac:dyDescent="0.25">
      <c r="A86" s="85" t="s">
        <v>286</v>
      </c>
      <c r="B86" s="79" t="s">
        <v>13</v>
      </c>
      <c r="C86" s="79" t="s">
        <v>211</v>
      </c>
      <c r="D86" s="85" t="s">
        <v>36</v>
      </c>
      <c r="E86" s="79"/>
      <c r="F86" s="81">
        <v>43227</v>
      </c>
      <c r="G86" s="82" t="s">
        <v>212</v>
      </c>
      <c r="H86" s="85" t="s">
        <v>287</v>
      </c>
      <c r="I86" s="85" t="s">
        <v>151</v>
      </c>
      <c r="J86" s="85" t="s">
        <v>253</v>
      </c>
      <c r="K86" s="89" t="s">
        <v>288</v>
      </c>
      <c r="L86" s="20"/>
      <c r="M86" s="84" t="s">
        <v>615</v>
      </c>
      <c r="N86" s="84" t="s">
        <v>615</v>
      </c>
      <c r="O86" s="84" t="s">
        <v>615</v>
      </c>
      <c r="P86" s="84" t="s">
        <v>625</v>
      </c>
      <c r="Q86" s="94"/>
      <c r="R86" s="2"/>
      <c r="S86" s="2"/>
      <c r="T86" s="2"/>
      <c r="U86" s="2"/>
      <c r="V86" s="2"/>
      <c r="W86" s="2"/>
      <c r="X86" s="2"/>
      <c r="Y86" s="2"/>
    </row>
    <row r="87" spans="1:25" ht="15" hidden="1" customHeight="1" x14ac:dyDescent="0.25">
      <c r="A87" s="85" t="s">
        <v>289</v>
      </c>
      <c r="B87" s="79" t="s">
        <v>13</v>
      </c>
      <c r="C87" s="79" t="s">
        <v>211</v>
      </c>
      <c r="D87" s="85" t="s">
        <v>36</v>
      </c>
      <c r="E87" s="79"/>
      <c r="F87" s="81">
        <v>43227</v>
      </c>
      <c r="G87" s="82" t="s">
        <v>212</v>
      </c>
      <c r="H87" s="85" t="s">
        <v>287</v>
      </c>
      <c r="I87" s="85" t="s">
        <v>151</v>
      </c>
      <c r="J87" s="85" t="s">
        <v>253</v>
      </c>
      <c r="K87" s="89" t="s">
        <v>290</v>
      </c>
      <c r="L87" s="20"/>
      <c r="M87" s="84" t="s">
        <v>615</v>
      </c>
      <c r="N87" s="84" t="s">
        <v>615</v>
      </c>
      <c r="O87" s="84" t="s">
        <v>615</v>
      </c>
      <c r="P87" s="84" t="s">
        <v>625</v>
      </c>
      <c r="Q87" s="94"/>
      <c r="R87" s="2"/>
      <c r="S87" s="2"/>
      <c r="T87" s="2"/>
      <c r="U87" s="2"/>
      <c r="V87" s="2"/>
      <c r="W87" s="2"/>
      <c r="X87" s="2"/>
      <c r="Y87" s="2"/>
    </row>
    <row r="88" spans="1:25" ht="15" hidden="1" customHeight="1" x14ac:dyDescent="0.25">
      <c r="A88" s="85" t="s">
        <v>291</v>
      </c>
      <c r="B88" s="79" t="s">
        <v>13</v>
      </c>
      <c r="C88" s="79" t="s">
        <v>211</v>
      </c>
      <c r="D88" s="85" t="s">
        <v>36</v>
      </c>
      <c r="E88" s="79"/>
      <c r="F88" s="81">
        <v>43227</v>
      </c>
      <c r="G88" s="82" t="s">
        <v>212</v>
      </c>
      <c r="H88" s="85" t="s">
        <v>287</v>
      </c>
      <c r="I88" s="85" t="s">
        <v>151</v>
      </c>
      <c r="J88" s="85" t="s">
        <v>253</v>
      </c>
      <c r="K88" s="89" t="s">
        <v>292</v>
      </c>
      <c r="L88" s="20"/>
      <c r="M88" s="84" t="s">
        <v>615</v>
      </c>
      <c r="N88" s="84" t="s">
        <v>615</v>
      </c>
      <c r="O88" s="84" t="s">
        <v>615</v>
      </c>
      <c r="P88" s="84" t="s">
        <v>625</v>
      </c>
      <c r="Q88" s="94"/>
      <c r="R88" s="2"/>
      <c r="S88" s="2"/>
      <c r="T88" s="2"/>
      <c r="U88" s="2"/>
      <c r="V88" s="2"/>
      <c r="W88" s="2"/>
      <c r="X88" s="2"/>
      <c r="Y88" s="2"/>
    </row>
    <row r="89" spans="1:25" ht="15" hidden="1" customHeight="1" x14ac:dyDescent="0.25">
      <c r="A89" s="85" t="s">
        <v>293</v>
      </c>
      <c r="B89" s="84" t="s">
        <v>13</v>
      </c>
      <c r="C89" s="79" t="s">
        <v>211</v>
      </c>
      <c r="D89" s="85" t="s">
        <v>12</v>
      </c>
      <c r="E89" s="84"/>
      <c r="F89" s="81">
        <v>43227</v>
      </c>
      <c r="G89" s="82" t="s">
        <v>212</v>
      </c>
      <c r="H89" s="85" t="s">
        <v>294</v>
      </c>
      <c r="I89" s="85" t="s">
        <v>106</v>
      </c>
      <c r="J89" s="85" t="s">
        <v>253</v>
      </c>
      <c r="K89" s="89" t="s">
        <v>295</v>
      </c>
      <c r="L89" s="20"/>
      <c r="M89" s="84" t="s">
        <v>625</v>
      </c>
      <c r="N89" s="84" t="s">
        <v>615</v>
      </c>
      <c r="O89" s="84" t="s">
        <v>615</v>
      </c>
      <c r="P89" s="84" t="s">
        <v>625</v>
      </c>
      <c r="Q89" s="94"/>
      <c r="R89" s="2"/>
      <c r="S89" s="2"/>
      <c r="T89" s="2"/>
      <c r="U89" s="2"/>
      <c r="V89" s="2"/>
      <c r="W89" s="2"/>
      <c r="X89" s="2"/>
      <c r="Y89" s="2"/>
    </row>
    <row r="90" spans="1:25" ht="15" hidden="1" customHeight="1" x14ac:dyDescent="0.25">
      <c r="A90" s="85" t="s">
        <v>296</v>
      </c>
      <c r="B90" s="84" t="s">
        <v>15</v>
      </c>
      <c r="C90" s="79" t="s">
        <v>211</v>
      </c>
      <c r="D90" s="85" t="s">
        <v>12</v>
      </c>
      <c r="E90" s="85"/>
      <c r="F90" s="81">
        <v>43227</v>
      </c>
      <c r="G90" s="82" t="s">
        <v>212</v>
      </c>
      <c r="H90" s="85" t="s">
        <v>298</v>
      </c>
      <c r="I90" s="85" t="s">
        <v>71</v>
      </c>
      <c r="J90" s="85" t="s">
        <v>299</v>
      </c>
      <c r="K90" s="89" t="s">
        <v>621</v>
      </c>
      <c r="L90" s="20"/>
      <c r="M90" s="84" t="s">
        <v>615</v>
      </c>
      <c r="N90" s="84" t="s">
        <v>615</v>
      </c>
      <c r="O90" s="84" t="s">
        <v>615</v>
      </c>
      <c r="P90" s="84" t="s">
        <v>615</v>
      </c>
      <c r="Q90" s="94"/>
      <c r="R90" s="2"/>
      <c r="S90" s="2"/>
      <c r="T90" s="2"/>
      <c r="U90" s="2"/>
      <c r="V90" s="2"/>
      <c r="W90" s="2"/>
      <c r="X90" s="2"/>
      <c r="Y90" s="2"/>
    </row>
    <row r="91" spans="1:25" ht="15" hidden="1" customHeight="1" x14ac:dyDescent="0.25">
      <c r="A91" s="85" t="s">
        <v>300</v>
      </c>
      <c r="B91" s="84" t="s">
        <v>15</v>
      </c>
      <c r="C91" s="79" t="s">
        <v>211</v>
      </c>
      <c r="D91" s="85" t="s">
        <v>12</v>
      </c>
      <c r="E91" s="85"/>
      <c r="F91" s="81">
        <v>43227</v>
      </c>
      <c r="G91" s="82" t="s">
        <v>212</v>
      </c>
      <c r="H91" s="85" t="s">
        <v>273</v>
      </c>
      <c r="I91" s="85" t="s">
        <v>71</v>
      </c>
      <c r="J91" s="85" t="s">
        <v>301</v>
      </c>
      <c r="K91" s="89" t="s">
        <v>302</v>
      </c>
      <c r="L91" s="20"/>
      <c r="M91" s="84" t="s">
        <v>615</v>
      </c>
      <c r="N91" s="84" t="s">
        <v>615</v>
      </c>
      <c r="O91" s="84" t="s">
        <v>615</v>
      </c>
      <c r="P91" s="84" t="s">
        <v>625</v>
      </c>
      <c r="Q91" s="94"/>
      <c r="R91" s="2"/>
      <c r="S91" s="2"/>
      <c r="T91" s="2"/>
      <c r="U91" s="2"/>
      <c r="V91" s="2"/>
      <c r="W91" s="2"/>
      <c r="X91" s="2"/>
      <c r="Y91" s="2"/>
    </row>
    <row r="92" spans="1:25" s="7" customFormat="1" ht="15" hidden="1" customHeight="1" x14ac:dyDescent="0.25">
      <c r="A92" s="85" t="s">
        <v>303</v>
      </c>
      <c r="B92" s="84" t="s">
        <v>15</v>
      </c>
      <c r="C92" s="79" t="s">
        <v>211</v>
      </c>
      <c r="D92" s="85" t="s">
        <v>12</v>
      </c>
      <c r="E92" s="85"/>
      <c r="F92" s="81">
        <v>43227</v>
      </c>
      <c r="G92" s="82" t="s">
        <v>212</v>
      </c>
      <c r="H92" s="85" t="s">
        <v>273</v>
      </c>
      <c r="I92" s="85" t="s">
        <v>71</v>
      </c>
      <c r="J92" s="85" t="s">
        <v>301</v>
      </c>
      <c r="K92" s="89" t="s">
        <v>304</v>
      </c>
      <c r="L92" s="20"/>
      <c r="M92" s="84" t="s">
        <v>615</v>
      </c>
      <c r="N92" s="84" t="s">
        <v>615</v>
      </c>
      <c r="O92" s="84" t="s">
        <v>615</v>
      </c>
      <c r="P92" s="84" t="s">
        <v>625</v>
      </c>
      <c r="Q92" s="94"/>
      <c r="R92" s="2"/>
      <c r="S92" s="2"/>
      <c r="T92" s="2"/>
      <c r="U92" s="2"/>
      <c r="V92" s="2"/>
      <c r="W92" s="2"/>
      <c r="X92" s="2"/>
      <c r="Y92" s="2"/>
    </row>
    <row r="93" spans="1:25" s="7" customFormat="1" ht="15" hidden="1" customHeight="1" x14ac:dyDescent="0.25">
      <c r="A93" s="149" t="s">
        <v>305</v>
      </c>
      <c r="B93" s="148" t="s">
        <v>15</v>
      </c>
      <c r="C93" s="135" t="s">
        <v>211</v>
      </c>
      <c r="D93" s="149" t="s">
        <v>12</v>
      </c>
      <c r="E93" s="149"/>
      <c r="F93" s="138">
        <v>43227</v>
      </c>
      <c r="G93" s="139" t="s">
        <v>212</v>
      </c>
      <c r="H93" s="149" t="s">
        <v>309</v>
      </c>
      <c r="I93" s="149" t="s">
        <v>44</v>
      </c>
      <c r="J93" s="149" t="s">
        <v>306</v>
      </c>
      <c r="K93" s="142" t="s">
        <v>307</v>
      </c>
      <c r="L93" s="148" t="s">
        <v>611</v>
      </c>
      <c r="M93" s="148"/>
      <c r="N93" s="148" t="s">
        <v>615</v>
      </c>
      <c r="O93" s="148" t="s">
        <v>615</v>
      </c>
      <c r="P93" s="148" t="s">
        <v>625</v>
      </c>
      <c r="Q93" s="94"/>
      <c r="R93" s="2"/>
      <c r="S93" s="2"/>
      <c r="T93" s="2"/>
      <c r="U93" s="2"/>
      <c r="V93" s="2"/>
      <c r="W93" s="2"/>
      <c r="X93" s="2"/>
      <c r="Y93" s="2"/>
    </row>
    <row r="94" spans="1:25" ht="15" hidden="1" customHeight="1" x14ac:dyDescent="0.25">
      <c r="A94" s="149" t="s">
        <v>308</v>
      </c>
      <c r="B94" s="148" t="s">
        <v>15</v>
      </c>
      <c r="C94" s="135" t="s">
        <v>211</v>
      </c>
      <c r="D94" s="149" t="s">
        <v>12</v>
      </c>
      <c r="E94" s="149"/>
      <c r="F94" s="138">
        <v>43227</v>
      </c>
      <c r="G94" s="139" t="s">
        <v>212</v>
      </c>
      <c r="H94" s="149" t="s">
        <v>310</v>
      </c>
      <c r="I94" s="149" t="s">
        <v>44</v>
      </c>
      <c r="J94" s="149" t="s">
        <v>306</v>
      </c>
      <c r="K94" s="142" t="s">
        <v>541</v>
      </c>
      <c r="L94" s="133" t="s">
        <v>611</v>
      </c>
      <c r="M94" s="133"/>
      <c r="N94" s="133" t="s">
        <v>615</v>
      </c>
      <c r="O94" s="133" t="s">
        <v>615</v>
      </c>
      <c r="P94" s="133" t="s">
        <v>625</v>
      </c>
      <c r="Q94" s="94"/>
      <c r="R94" s="2"/>
      <c r="S94" s="2"/>
      <c r="T94" s="2"/>
      <c r="U94" s="2"/>
      <c r="V94" s="2"/>
      <c r="W94" s="2"/>
      <c r="X94" s="2"/>
      <c r="Y94" s="2"/>
    </row>
    <row r="95" spans="1:25" hidden="1" x14ac:dyDescent="0.25">
      <c r="A95" s="85" t="s">
        <v>311</v>
      </c>
      <c r="B95" s="84" t="s">
        <v>13</v>
      </c>
      <c r="C95" s="79" t="s">
        <v>211</v>
      </c>
      <c r="D95" s="85" t="s">
        <v>12</v>
      </c>
      <c r="E95" s="84"/>
      <c r="F95" s="81">
        <v>43227</v>
      </c>
      <c r="G95" s="82" t="s">
        <v>212</v>
      </c>
      <c r="H95" s="85" t="s">
        <v>237</v>
      </c>
      <c r="I95" s="85" t="s">
        <v>238</v>
      </c>
      <c r="J95" s="85" t="s">
        <v>312</v>
      </c>
      <c r="K95" s="89" t="s">
        <v>313</v>
      </c>
      <c r="L95" s="1"/>
      <c r="M95" s="100" t="s">
        <v>615</v>
      </c>
      <c r="N95" s="100" t="s">
        <v>615</v>
      </c>
      <c r="O95" s="100" t="s">
        <v>615</v>
      </c>
      <c r="P95" s="100" t="s">
        <v>615</v>
      </c>
      <c r="Q95" s="94"/>
      <c r="R95" s="2"/>
      <c r="S95" s="2"/>
      <c r="T95" s="2"/>
      <c r="U95" s="2"/>
      <c r="V95" s="2"/>
      <c r="W95" s="2"/>
      <c r="X95" s="2"/>
      <c r="Y95" s="2"/>
    </row>
    <row r="96" spans="1:25" ht="15" hidden="1" customHeight="1" x14ac:dyDescent="0.25">
      <c r="A96" s="85" t="s">
        <v>319</v>
      </c>
      <c r="B96" s="84" t="s">
        <v>15</v>
      </c>
      <c r="C96" s="79" t="s">
        <v>211</v>
      </c>
      <c r="D96" s="85" t="s">
        <v>12</v>
      </c>
      <c r="E96" s="84"/>
      <c r="F96" s="81">
        <v>43227</v>
      </c>
      <c r="G96" s="82" t="s">
        <v>212</v>
      </c>
      <c r="H96" s="85" t="s">
        <v>314</v>
      </c>
      <c r="I96" s="85" t="s">
        <v>56</v>
      </c>
      <c r="J96" s="85" t="s">
        <v>315</v>
      </c>
      <c r="K96" s="89" t="s">
        <v>316</v>
      </c>
      <c r="L96" s="1"/>
      <c r="M96" s="100"/>
      <c r="N96" s="100"/>
      <c r="O96" s="100"/>
      <c r="P96" s="100"/>
      <c r="Q96" s="94"/>
      <c r="S96" s="2"/>
    </row>
    <row r="97" spans="1:20" ht="15" hidden="1" customHeight="1" x14ac:dyDescent="0.25">
      <c r="A97" s="100" t="s">
        <v>320</v>
      </c>
      <c r="B97" s="95" t="s">
        <v>13</v>
      </c>
      <c r="C97" s="79" t="s">
        <v>211</v>
      </c>
      <c r="D97" s="96" t="s">
        <v>12</v>
      </c>
      <c r="E97" s="96"/>
      <c r="F97" s="81">
        <v>43227</v>
      </c>
      <c r="G97" s="82" t="s">
        <v>212</v>
      </c>
      <c r="H97" s="85" t="s">
        <v>317</v>
      </c>
      <c r="I97" s="85" t="s">
        <v>125</v>
      </c>
      <c r="J97" s="97" t="s">
        <v>253</v>
      </c>
      <c r="K97" s="101" t="s">
        <v>318</v>
      </c>
      <c r="L97" s="1"/>
      <c r="M97" s="100" t="s">
        <v>625</v>
      </c>
      <c r="N97" s="100" t="s">
        <v>615</v>
      </c>
      <c r="O97" s="100" t="s">
        <v>615</v>
      </c>
      <c r="P97" s="100" t="s">
        <v>625</v>
      </c>
      <c r="Q97" s="94"/>
    </row>
    <row r="98" spans="1:20" ht="15" hidden="1" customHeight="1" x14ac:dyDescent="0.25">
      <c r="A98" s="136" t="s">
        <v>321</v>
      </c>
      <c r="B98" s="163" t="s">
        <v>15</v>
      </c>
      <c r="C98" s="135" t="s">
        <v>211</v>
      </c>
      <c r="D98" s="136" t="s">
        <v>12</v>
      </c>
      <c r="E98" s="136"/>
      <c r="F98" s="138">
        <v>43227</v>
      </c>
      <c r="G98" s="139" t="s">
        <v>212</v>
      </c>
      <c r="H98" s="136" t="s">
        <v>322</v>
      </c>
      <c r="I98" s="136" t="s">
        <v>265</v>
      </c>
      <c r="J98" s="136" t="s">
        <v>323</v>
      </c>
      <c r="K98" s="142" t="s">
        <v>324</v>
      </c>
      <c r="L98" s="133" t="s">
        <v>611</v>
      </c>
      <c r="M98" s="133"/>
      <c r="N98" s="133" t="s">
        <v>610</v>
      </c>
      <c r="O98" s="133" t="s">
        <v>610</v>
      </c>
      <c r="P98" s="133" t="s">
        <v>610</v>
      </c>
      <c r="Q98" s="94"/>
    </row>
    <row r="99" spans="1:20" ht="15" hidden="1" customHeight="1" x14ac:dyDescent="0.25">
      <c r="A99" s="133" t="s">
        <v>325</v>
      </c>
      <c r="B99" s="163" t="s">
        <v>15</v>
      </c>
      <c r="C99" s="135" t="s">
        <v>211</v>
      </c>
      <c r="D99" s="136" t="s">
        <v>12</v>
      </c>
      <c r="E99" s="136"/>
      <c r="F99" s="138">
        <v>43227</v>
      </c>
      <c r="G99" s="139" t="s">
        <v>212</v>
      </c>
      <c r="H99" s="136" t="s">
        <v>322</v>
      </c>
      <c r="I99" s="149" t="s">
        <v>265</v>
      </c>
      <c r="J99" s="136" t="s">
        <v>323</v>
      </c>
      <c r="K99" s="142" t="s">
        <v>540</v>
      </c>
      <c r="L99" s="133" t="s">
        <v>611</v>
      </c>
      <c r="M99" s="133"/>
      <c r="N99" s="133" t="s">
        <v>615</v>
      </c>
      <c r="O99" s="133" t="s">
        <v>615</v>
      </c>
      <c r="P99" s="133"/>
      <c r="Q99" s="94"/>
    </row>
    <row r="100" spans="1:20" ht="15" hidden="1" customHeight="1" x14ac:dyDescent="0.25">
      <c r="A100" s="133" t="s">
        <v>326</v>
      </c>
      <c r="B100" s="163" t="s">
        <v>15</v>
      </c>
      <c r="C100" s="135" t="s">
        <v>211</v>
      </c>
      <c r="D100" s="136" t="s">
        <v>12</v>
      </c>
      <c r="E100" s="136"/>
      <c r="F100" s="138">
        <v>43227</v>
      </c>
      <c r="G100" s="139" t="s">
        <v>212</v>
      </c>
      <c r="H100" s="136" t="s">
        <v>322</v>
      </c>
      <c r="I100" s="136" t="s">
        <v>265</v>
      </c>
      <c r="J100" s="136" t="s">
        <v>323</v>
      </c>
      <c r="K100" s="142" t="s">
        <v>327</v>
      </c>
      <c r="L100" s="133" t="s">
        <v>611</v>
      </c>
      <c r="M100" s="133"/>
      <c r="N100" s="133"/>
      <c r="O100" s="133"/>
      <c r="P100" s="133"/>
      <c r="Q100" s="94"/>
    </row>
    <row r="101" spans="1:20" ht="15" hidden="1" customHeight="1" x14ac:dyDescent="0.25">
      <c r="A101" s="133" t="s">
        <v>328</v>
      </c>
      <c r="B101" s="134" t="s">
        <v>15</v>
      </c>
      <c r="C101" s="135" t="s">
        <v>211</v>
      </c>
      <c r="D101" s="136" t="s">
        <v>12</v>
      </c>
      <c r="E101" s="137"/>
      <c r="F101" s="138">
        <v>43227</v>
      </c>
      <c r="G101" s="139" t="s">
        <v>212</v>
      </c>
      <c r="H101" s="137" t="s">
        <v>329</v>
      </c>
      <c r="I101" s="137" t="s">
        <v>44</v>
      </c>
      <c r="J101" s="136" t="s">
        <v>323</v>
      </c>
      <c r="K101" s="140" t="s">
        <v>330</v>
      </c>
      <c r="L101" s="133" t="s">
        <v>611</v>
      </c>
      <c r="M101" s="133"/>
      <c r="N101" s="133"/>
      <c r="O101" s="133"/>
      <c r="P101" s="133"/>
      <c r="Q101" s="94"/>
    </row>
    <row r="102" spans="1:20" ht="15" hidden="1" customHeight="1" x14ac:dyDescent="0.25">
      <c r="A102" s="124" t="s">
        <v>331</v>
      </c>
      <c r="B102" s="126" t="s">
        <v>15</v>
      </c>
      <c r="C102" s="115" t="s">
        <v>211</v>
      </c>
      <c r="D102" s="124" t="s">
        <v>36</v>
      </c>
      <c r="E102" s="124"/>
      <c r="F102" s="119">
        <v>43227</v>
      </c>
      <c r="G102" s="120" t="s">
        <v>212</v>
      </c>
      <c r="H102" s="124" t="s">
        <v>332</v>
      </c>
      <c r="I102" s="124" t="s">
        <v>56</v>
      </c>
      <c r="J102" s="124" t="s">
        <v>334</v>
      </c>
      <c r="K102" s="121" t="s">
        <v>333</v>
      </c>
      <c r="L102" s="111" t="s">
        <v>610</v>
      </c>
      <c r="M102" s="100" t="s">
        <v>625</v>
      </c>
      <c r="N102" s="100" t="s">
        <v>615</v>
      </c>
      <c r="O102" s="100" t="s">
        <v>615</v>
      </c>
      <c r="P102" s="100" t="s">
        <v>625</v>
      </c>
      <c r="Q102" s="94"/>
    </row>
    <row r="103" spans="1:20" ht="15" hidden="1" customHeight="1" x14ac:dyDescent="0.25">
      <c r="A103" s="133" t="s">
        <v>335</v>
      </c>
      <c r="B103" s="251" t="s">
        <v>15</v>
      </c>
      <c r="C103" s="135" t="s">
        <v>211</v>
      </c>
      <c r="D103" s="133" t="s">
        <v>12</v>
      </c>
      <c r="E103" s="143"/>
      <c r="F103" s="138">
        <v>43227</v>
      </c>
      <c r="G103" s="139" t="s">
        <v>212</v>
      </c>
      <c r="H103" s="133" t="s">
        <v>336</v>
      </c>
      <c r="I103" s="136" t="s">
        <v>94</v>
      </c>
      <c r="J103" s="143" t="s">
        <v>337</v>
      </c>
      <c r="K103" s="144" t="s">
        <v>539</v>
      </c>
      <c r="L103" s="133" t="s">
        <v>611</v>
      </c>
      <c r="M103" s="133" t="s">
        <v>625</v>
      </c>
      <c r="N103" s="133" t="s">
        <v>615</v>
      </c>
      <c r="O103" s="133" t="s">
        <v>615</v>
      </c>
      <c r="P103" s="133" t="s">
        <v>625</v>
      </c>
      <c r="Q103" s="94"/>
    </row>
    <row r="104" spans="1:20" ht="15" hidden="1" customHeight="1" x14ac:dyDescent="0.25">
      <c r="A104" s="100" t="s">
        <v>338</v>
      </c>
      <c r="B104" s="95" t="s">
        <v>15</v>
      </c>
      <c r="C104" s="79" t="s">
        <v>211</v>
      </c>
      <c r="D104" s="100" t="s">
        <v>12</v>
      </c>
      <c r="E104" s="94"/>
      <c r="F104" s="81">
        <v>43227</v>
      </c>
      <c r="G104" s="82" t="s">
        <v>212</v>
      </c>
      <c r="H104" s="100" t="s">
        <v>339</v>
      </c>
      <c r="I104" s="96" t="s">
        <v>14</v>
      </c>
      <c r="J104" s="100" t="s">
        <v>323</v>
      </c>
      <c r="K104" s="83" t="s">
        <v>340</v>
      </c>
      <c r="L104" s="6"/>
      <c r="M104" s="100" t="s">
        <v>615</v>
      </c>
      <c r="N104" s="100" t="s">
        <v>615</v>
      </c>
      <c r="O104" s="100" t="s">
        <v>615</v>
      </c>
      <c r="P104" s="100" t="s">
        <v>625</v>
      </c>
      <c r="Q104" s="94"/>
    </row>
    <row r="105" spans="1:20" ht="15" hidden="1" customHeight="1" x14ac:dyDescent="0.25">
      <c r="A105" s="111" t="s">
        <v>341</v>
      </c>
      <c r="B105" s="126" t="s">
        <v>15</v>
      </c>
      <c r="C105" s="115" t="s">
        <v>211</v>
      </c>
      <c r="D105" s="124" t="s">
        <v>12</v>
      </c>
      <c r="E105" s="124"/>
      <c r="F105" s="119">
        <v>43227</v>
      </c>
      <c r="G105" s="120" t="s">
        <v>212</v>
      </c>
      <c r="H105" s="124" t="s">
        <v>332</v>
      </c>
      <c r="I105" s="124" t="s">
        <v>56</v>
      </c>
      <c r="J105" s="124" t="s">
        <v>334</v>
      </c>
      <c r="K105" s="123" t="s">
        <v>342</v>
      </c>
      <c r="L105" s="111" t="s">
        <v>610</v>
      </c>
      <c r="M105" s="100" t="s">
        <v>625</v>
      </c>
      <c r="N105" s="100" t="s">
        <v>615</v>
      </c>
      <c r="O105" s="100" t="s">
        <v>615</v>
      </c>
      <c r="P105" s="100" t="s">
        <v>625</v>
      </c>
      <c r="Q105" s="94"/>
      <c r="S105" t="s">
        <v>626</v>
      </c>
      <c r="T105" t="s">
        <v>649</v>
      </c>
    </row>
    <row r="106" spans="1:20" ht="15" hidden="1" customHeight="1" x14ac:dyDescent="0.25">
      <c r="A106" s="124" t="s">
        <v>343</v>
      </c>
      <c r="B106" s="132" t="s">
        <v>13</v>
      </c>
      <c r="C106" s="115" t="s">
        <v>211</v>
      </c>
      <c r="D106" s="124" t="s">
        <v>12</v>
      </c>
      <c r="E106" s="116"/>
      <c r="F106" s="119">
        <v>43227</v>
      </c>
      <c r="G106" s="120" t="s">
        <v>212</v>
      </c>
      <c r="H106" s="124" t="s">
        <v>344</v>
      </c>
      <c r="I106" s="124" t="s">
        <v>78</v>
      </c>
      <c r="J106" s="124" t="s">
        <v>345</v>
      </c>
      <c r="K106" s="123" t="s">
        <v>346</v>
      </c>
      <c r="L106" s="6" t="s">
        <v>610</v>
      </c>
      <c r="M106" s="100" t="s">
        <v>625</v>
      </c>
      <c r="N106" s="100" t="s">
        <v>615</v>
      </c>
      <c r="O106" s="100" t="s">
        <v>615</v>
      </c>
      <c r="P106" s="100" t="s">
        <v>625</v>
      </c>
      <c r="Q106" s="94"/>
    </row>
    <row r="107" spans="1:20" ht="15" hidden="1" customHeight="1" x14ac:dyDescent="0.25">
      <c r="A107" s="133" t="s">
        <v>347</v>
      </c>
      <c r="B107" s="163" t="s">
        <v>15</v>
      </c>
      <c r="C107" s="135" t="s">
        <v>211</v>
      </c>
      <c r="D107" s="136" t="s">
        <v>12</v>
      </c>
      <c r="E107" s="136"/>
      <c r="F107" s="138">
        <v>43227</v>
      </c>
      <c r="G107" s="139" t="s">
        <v>212</v>
      </c>
      <c r="H107" s="136" t="s">
        <v>332</v>
      </c>
      <c r="I107" s="136" t="s">
        <v>56</v>
      </c>
      <c r="J107" s="136" t="s">
        <v>334</v>
      </c>
      <c r="K107" s="142" t="s">
        <v>348</v>
      </c>
      <c r="L107" s="133" t="s">
        <v>611</v>
      </c>
      <c r="M107" s="100" t="s">
        <v>625</v>
      </c>
      <c r="N107" s="100" t="s">
        <v>615</v>
      </c>
      <c r="O107" s="100" t="s">
        <v>615</v>
      </c>
      <c r="P107" s="100" t="s">
        <v>625</v>
      </c>
      <c r="Q107" s="94"/>
      <c r="T107" t="s">
        <v>644</v>
      </c>
    </row>
    <row r="108" spans="1:20" ht="15" hidden="1" customHeight="1" x14ac:dyDescent="0.25">
      <c r="A108" s="111" t="s">
        <v>349</v>
      </c>
      <c r="B108" s="126" t="s">
        <v>15</v>
      </c>
      <c r="C108" s="115" t="s">
        <v>211</v>
      </c>
      <c r="D108" s="124" t="s">
        <v>12</v>
      </c>
      <c r="E108" s="124"/>
      <c r="F108" s="119">
        <v>43227</v>
      </c>
      <c r="G108" s="120" t="s">
        <v>212</v>
      </c>
      <c r="H108" s="124" t="s">
        <v>332</v>
      </c>
      <c r="I108" s="124" t="s">
        <v>56</v>
      </c>
      <c r="J108" s="124" t="s">
        <v>334</v>
      </c>
      <c r="K108" s="123" t="s">
        <v>350</v>
      </c>
      <c r="L108" s="111" t="s">
        <v>610</v>
      </c>
      <c r="M108" s="100" t="s">
        <v>625</v>
      </c>
      <c r="N108" s="100" t="s">
        <v>615</v>
      </c>
      <c r="O108" s="100" t="s">
        <v>615</v>
      </c>
      <c r="P108" s="100" t="s">
        <v>625</v>
      </c>
      <c r="Q108" s="94"/>
      <c r="T108" t="s">
        <v>644</v>
      </c>
    </row>
    <row r="109" spans="1:20" ht="15" hidden="1" customHeight="1" x14ac:dyDescent="0.25">
      <c r="A109" s="133" t="s">
        <v>351</v>
      </c>
      <c r="B109" s="163" t="s">
        <v>15</v>
      </c>
      <c r="C109" s="135" t="s">
        <v>211</v>
      </c>
      <c r="D109" s="136" t="s">
        <v>36</v>
      </c>
      <c r="E109" s="136"/>
      <c r="F109" s="138">
        <v>43227</v>
      </c>
      <c r="G109" s="139" t="s">
        <v>212</v>
      </c>
      <c r="H109" s="136" t="s">
        <v>352</v>
      </c>
      <c r="I109" s="136" t="s">
        <v>353</v>
      </c>
      <c r="J109" s="136" t="s">
        <v>356</v>
      </c>
      <c r="K109" s="142" t="s">
        <v>354</v>
      </c>
      <c r="L109" s="133" t="s">
        <v>611</v>
      </c>
      <c r="M109" s="133" t="s">
        <v>625</v>
      </c>
      <c r="N109" s="133" t="s">
        <v>615</v>
      </c>
      <c r="O109" s="133" t="s">
        <v>615</v>
      </c>
      <c r="P109" s="133" t="s">
        <v>625</v>
      </c>
      <c r="Q109" s="94"/>
      <c r="S109" t="s">
        <v>626</v>
      </c>
      <c r="T109" t="s">
        <v>730</v>
      </c>
    </row>
    <row r="110" spans="1:20" ht="15" hidden="1" customHeight="1" x14ac:dyDescent="0.25">
      <c r="A110" s="102" t="s">
        <v>358</v>
      </c>
      <c r="B110" s="96" t="s">
        <v>13</v>
      </c>
      <c r="C110" s="79" t="s">
        <v>211</v>
      </c>
      <c r="D110" s="96" t="s">
        <v>36</v>
      </c>
      <c r="E110" s="96"/>
      <c r="F110" s="81">
        <v>43227</v>
      </c>
      <c r="G110" s="82" t="s">
        <v>212</v>
      </c>
      <c r="H110" s="102" t="s">
        <v>355</v>
      </c>
      <c r="I110" s="96" t="s">
        <v>353</v>
      </c>
      <c r="J110" s="89" t="s">
        <v>299</v>
      </c>
      <c r="K110" s="88" t="s">
        <v>357</v>
      </c>
      <c r="L110" s="6"/>
      <c r="M110" s="100" t="s">
        <v>615</v>
      </c>
      <c r="N110" s="100" t="s">
        <v>615</v>
      </c>
      <c r="O110" s="100" t="s">
        <v>615</v>
      </c>
      <c r="P110" s="100" t="s">
        <v>625</v>
      </c>
      <c r="Q110" s="94"/>
      <c r="S110" t="s">
        <v>626</v>
      </c>
    </row>
    <row r="111" spans="1:20" ht="15" hidden="1" customHeight="1" x14ac:dyDescent="0.25">
      <c r="A111" s="141" t="s">
        <v>359</v>
      </c>
      <c r="B111" s="136" t="s">
        <v>15</v>
      </c>
      <c r="C111" s="135" t="s">
        <v>211</v>
      </c>
      <c r="D111" s="136" t="s">
        <v>12</v>
      </c>
      <c r="E111" s="136"/>
      <c r="F111" s="138">
        <v>43227</v>
      </c>
      <c r="G111" s="139" t="s">
        <v>212</v>
      </c>
      <c r="H111" s="141" t="s">
        <v>360</v>
      </c>
      <c r="I111" s="136" t="s">
        <v>44</v>
      </c>
      <c r="J111" s="136" t="s">
        <v>361</v>
      </c>
      <c r="K111" s="142" t="s">
        <v>362</v>
      </c>
      <c r="L111" s="133" t="s">
        <v>611</v>
      </c>
      <c r="M111" s="133"/>
      <c r="N111" s="133"/>
      <c r="O111" s="133"/>
      <c r="P111" s="133"/>
      <c r="Q111" s="94"/>
      <c r="S111" t="s">
        <v>626</v>
      </c>
    </row>
    <row r="112" spans="1:20" ht="15" hidden="1" customHeight="1" x14ac:dyDescent="0.25">
      <c r="A112" s="96" t="s">
        <v>363</v>
      </c>
      <c r="B112" s="96" t="s">
        <v>15</v>
      </c>
      <c r="C112" s="79" t="s">
        <v>211</v>
      </c>
      <c r="D112" s="96" t="s">
        <v>12</v>
      </c>
      <c r="E112" s="96"/>
      <c r="F112" s="81">
        <v>43227</v>
      </c>
      <c r="G112" s="82" t="s">
        <v>212</v>
      </c>
      <c r="H112" s="96" t="s">
        <v>256</v>
      </c>
      <c r="I112" s="96" t="s">
        <v>94</v>
      </c>
      <c r="J112" s="96" t="s">
        <v>278</v>
      </c>
      <c r="K112" s="83" t="s">
        <v>364</v>
      </c>
      <c r="L112" s="6"/>
      <c r="M112" s="100" t="s">
        <v>615</v>
      </c>
      <c r="N112" s="100" t="s">
        <v>615</v>
      </c>
      <c r="O112" s="100" t="s">
        <v>615</v>
      </c>
      <c r="P112" s="100" t="s">
        <v>615</v>
      </c>
      <c r="Q112" s="94"/>
      <c r="S112" t="s">
        <v>624</v>
      </c>
    </row>
    <row r="113" spans="1:19" ht="15" hidden="1" customHeight="1" x14ac:dyDescent="0.25">
      <c r="A113" s="136" t="s">
        <v>365</v>
      </c>
      <c r="B113" s="133" t="s">
        <v>15</v>
      </c>
      <c r="C113" s="135" t="s">
        <v>211</v>
      </c>
      <c r="D113" s="136" t="s">
        <v>12</v>
      </c>
      <c r="E113" s="136"/>
      <c r="F113" s="138">
        <v>43227</v>
      </c>
      <c r="G113" s="139" t="s">
        <v>212</v>
      </c>
      <c r="H113" s="133" t="s">
        <v>366</v>
      </c>
      <c r="I113" s="136" t="s">
        <v>106</v>
      </c>
      <c r="J113" s="133" t="s">
        <v>282</v>
      </c>
      <c r="K113" s="144" t="s">
        <v>367</v>
      </c>
      <c r="L113" s="133" t="s">
        <v>611</v>
      </c>
      <c r="M113" s="133"/>
      <c r="N113" s="133"/>
      <c r="O113" s="133"/>
      <c r="P113" s="133"/>
      <c r="Q113" s="94"/>
      <c r="S113" t="s">
        <v>624</v>
      </c>
    </row>
    <row r="114" spans="1:19" ht="15" hidden="1" customHeight="1" x14ac:dyDescent="0.25">
      <c r="A114" s="133" t="s">
        <v>368</v>
      </c>
      <c r="B114" s="133" t="s">
        <v>13</v>
      </c>
      <c r="C114" s="135" t="s">
        <v>211</v>
      </c>
      <c r="D114" s="136" t="s">
        <v>12</v>
      </c>
      <c r="E114" s="136"/>
      <c r="F114" s="138">
        <v>43227</v>
      </c>
      <c r="G114" s="139" t="s">
        <v>212</v>
      </c>
      <c r="H114" s="133" t="s">
        <v>317</v>
      </c>
      <c r="I114" s="136" t="s">
        <v>125</v>
      </c>
      <c r="J114" s="133" t="s">
        <v>253</v>
      </c>
      <c r="K114" s="144" t="s">
        <v>369</v>
      </c>
      <c r="L114" s="133" t="s">
        <v>611</v>
      </c>
      <c r="M114" s="100" t="s">
        <v>625</v>
      </c>
      <c r="N114" s="100" t="s">
        <v>615</v>
      </c>
      <c r="O114" s="100" t="s">
        <v>615</v>
      </c>
      <c r="P114" s="100" t="s">
        <v>625</v>
      </c>
      <c r="Q114" s="94"/>
      <c r="S114" t="s">
        <v>624</v>
      </c>
    </row>
    <row r="115" spans="1:19" ht="15" hidden="1" customHeight="1" x14ac:dyDescent="0.25">
      <c r="A115" s="143" t="s">
        <v>370</v>
      </c>
      <c r="B115" s="133" t="s">
        <v>15</v>
      </c>
      <c r="C115" s="135" t="s">
        <v>211</v>
      </c>
      <c r="D115" s="136" t="s">
        <v>12</v>
      </c>
      <c r="E115" s="136"/>
      <c r="F115" s="138">
        <v>43227</v>
      </c>
      <c r="G115" s="139" t="s">
        <v>212</v>
      </c>
      <c r="H115" s="133" t="s">
        <v>329</v>
      </c>
      <c r="I115" s="136" t="s">
        <v>44</v>
      </c>
      <c r="J115" s="133" t="s">
        <v>371</v>
      </c>
      <c r="K115" s="144" t="s">
        <v>372</v>
      </c>
      <c r="L115" s="133" t="s">
        <v>611</v>
      </c>
      <c r="M115" s="133"/>
      <c r="N115" s="133"/>
      <c r="O115" s="133"/>
      <c r="P115" s="133"/>
      <c r="Q115" s="94"/>
      <c r="S115" t="s">
        <v>626</v>
      </c>
    </row>
    <row r="116" spans="1:19" ht="15.75" hidden="1" customHeight="1" x14ac:dyDescent="0.25">
      <c r="A116" s="100" t="s">
        <v>373</v>
      </c>
      <c r="B116" s="100" t="s">
        <v>15</v>
      </c>
      <c r="C116" s="79" t="s">
        <v>211</v>
      </c>
      <c r="D116" s="96" t="s">
        <v>36</v>
      </c>
      <c r="E116" s="96"/>
      <c r="F116" s="81">
        <v>43227</v>
      </c>
      <c r="G116" s="82" t="s">
        <v>212</v>
      </c>
      <c r="H116" s="103" t="s">
        <v>374</v>
      </c>
      <c r="I116" s="98" t="s">
        <v>71</v>
      </c>
      <c r="J116" s="100" t="s">
        <v>224</v>
      </c>
      <c r="K116" s="83" t="s">
        <v>375</v>
      </c>
      <c r="L116" s="6"/>
      <c r="M116" s="100" t="s">
        <v>615</v>
      </c>
      <c r="N116" s="100" t="s">
        <v>615</v>
      </c>
      <c r="O116" s="100" t="s">
        <v>615</v>
      </c>
      <c r="P116" s="100" t="s">
        <v>625</v>
      </c>
      <c r="Q116" s="94"/>
      <c r="S116" t="s">
        <v>731</v>
      </c>
    </row>
    <row r="117" spans="1:19" ht="15.75" hidden="1" customHeight="1" x14ac:dyDescent="0.25">
      <c r="A117" s="90" t="s">
        <v>376</v>
      </c>
      <c r="B117" s="100" t="s">
        <v>13</v>
      </c>
      <c r="C117" s="79" t="s">
        <v>211</v>
      </c>
      <c r="D117" s="96" t="s">
        <v>12</v>
      </c>
      <c r="E117" s="96"/>
      <c r="F117" s="81">
        <v>43227</v>
      </c>
      <c r="G117" s="82" t="s">
        <v>212</v>
      </c>
      <c r="H117" s="103" t="s">
        <v>374</v>
      </c>
      <c r="I117" s="98" t="s">
        <v>71</v>
      </c>
      <c r="J117" s="100" t="s">
        <v>253</v>
      </c>
      <c r="K117" s="83" t="s">
        <v>377</v>
      </c>
      <c r="L117" s="6"/>
      <c r="M117" s="100" t="s">
        <v>615</v>
      </c>
      <c r="N117" s="100" t="s">
        <v>615</v>
      </c>
      <c r="O117" s="100" t="s">
        <v>615</v>
      </c>
      <c r="P117" s="100" t="s">
        <v>625</v>
      </c>
      <c r="Q117" s="94"/>
      <c r="S117" t="s">
        <v>626</v>
      </c>
    </row>
    <row r="118" spans="1:19" ht="15.75" hidden="1" customHeight="1" x14ac:dyDescent="0.25">
      <c r="A118" s="154" t="s">
        <v>378</v>
      </c>
      <c r="B118" s="133" t="s">
        <v>13</v>
      </c>
      <c r="C118" s="135" t="s">
        <v>211</v>
      </c>
      <c r="D118" s="136" t="s">
        <v>12</v>
      </c>
      <c r="E118" s="136"/>
      <c r="F118" s="138">
        <v>43227</v>
      </c>
      <c r="G118" s="139" t="s">
        <v>212</v>
      </c>
      <c r="H118" s="154" t="s">
        <v>379</v>
      </c>
      <c r="I118" s="163" t="s">
        <v>56</v>
      </c>
      <c r="J118" s="133" t="s">
        <v>253</v>
      </c>
      <c r="K118" s="154" t="s">
        <v>380</v>
      </c>
      <c r="L118" s="133" t="s">
        <v>611</v>
      </c>
      <c r="M118" s="133"/>
      <c r="N118" s="133"/>
      <c r="O118" s="133"/>
      <c r="P118" s="133"/>
      <c r="Q118" s="94"/>
      <c r="S118" t="s">
        <v>626</v>
      </c>
    </row>
    <row r="119" spans="1:19" ht="15.75" hidden="1" customHeight="1" x14ac:dyDescent="0.25">
      <c r="A119" s="162" t="s">
        <v>381</v>
      </c>
      <c r="B119" s="133" t="s">
        <v>13</v>
      </c>
      <c r="C119" s="135" t="s">
        <v>211</v>
      </c>
      <c r="D119" s="136" t="s">
        <v>12</v>
      </c>
      <c r="E119" s="136"/>
      <c r="F119" s="138">
        <v>43227</v>
      </c>
      <c r="G119" s="139" t="s">
        <v>212</v>
      </c>
      <c r="H119" s="154" t="s">
        <v>382</v>
      </c>
      <c r="I119" s="163" t="s">
        <v>56</v>
      </c>
      <c r="J119" s="133" t="s">
        <v>253</v>
      </c>
      <c r="K119" s="154" t="s">
        <v>383</v>
      </c>
      <c r="L119" s="133" t="s">
        <v>611</v>
      </c>
      <c r="M119" s="133"/>
      <c r="N119" s="133"/>
      <c r="O119" s="133"/>
      <c r="P119" s="133"/>
      <c r="Q119" s="94"/>
      <c r="S119" t="s">
        <v>626</v>
      </c>
    </row>
    <row r="120" spans="1:19" ht="15.75" hidden="1" customHeight="1" x14ac:dyDescent="0.25">
      <c r="A120" s="161" t="s">
        <v>384</v>
      </c>
      <c r="B120" s="153" t="s">
        <v>15</v>
      </c>
      <c r="C120" s="148" t="s">
        <v>211</v>
      </c>
      <c r="D120" s="137" t="s">
        <v>12</v>
      </c>
      <c r="E120" s="137"/>
      <c r="F120" s="138">
        <v>43227</v>
      </c>
      <c r="G120" s="139" t="s">
        <v>212</v>
      </c>
      <c r="H120" s="153" t="s">
        <v>344</v>
      </c>
      <c r="I120" s="137" t="s">
        <v>78</v>
      </c>
      <c r="J120" s="153" t="s">
        <v>385</v>
      </c>
      <c r="K120" s="151" t="s">
        <v>386</v>
      </c>
      <c r="L120" s="133" t="s">
        <v>611</v>
      </c>
      <c r="M120" s="133"/>
      <c r="N120" s="133"/>
      <c r="O120" s="133"/>
      <c r="P120" s="133"/>
      <c r="Q120" s="94"/>
      <c r="S120" t="s">
        <v>624</v>
      </c>
    </row>
    <row r="121" spans="1:19" ht="15.75" hidden="1" customHeight="1" x14ac:dyDescent="0.25">
      <c r="A121" s="161" t="s">
        <v>387</v>
      </c>
      <c r="B121" s="153" t="s">
        <v>15</v>
      </c>
      <c r="C121" s="135" t="s">
        <v>211</v>
      </c>
      <c r="D121" s="136" t="s">
        <v>12</v>
      </c>
      <c r="E121" s="136"/>
      <c r="F121" s="138">
        <v>43227</v>
      </c>
      <c r="G121" s="139" t="s">
        <v>212</v>
      </c>
      <c r="H121" s="153" t="s">
        <v>344</v>
      </c>
      <c r="I121" s="137" t="s">
        <v>78</v>
      </c>
      <c r="J121" s="182" t="s">
        <v>388</v>
      </c>
      <c r="K121" s="144" t="s">
        <v>389</v>
      </c>
      <c r="L121" s="133" t="s">
        <v>611</v>
      </c>
      <c r="M121" s="133"/>
      <c r="N121" s="133" t="s">
        <v>615</v>
      </c>
      <c r="O121" s="133" t="s">
        <v>615</v>
      </c>
      <c r="P121" s="133"/>
      <c r="Q121" s="94"/>
      <c r="S121" t="s">
        <v>626</v>
      </c>
    </row>
    <row r="122" spans="1:19" ht="15.75" hidden="1" customHeight="1" x14ac:dyDescent="0.25">
      <c r="A122" s="161" t="s">
        <v>390</v>
      </c>
      <c r="B122" s="153" t="s">
        <v>13</v>
      </c>
      <c r="C122" s="135" t="s">
        <v>211</v>
      </c>
      <c r="D122" s="136" t="s">
        <v>12</v>
      </c>
      <c r="E122" s="136"/>
      <c r="F122" s="138">
        <v>43227</v>
      </c>
      <c r="G122" s="139" t="s">
        <v>212</v>
      </c>
      <c r="H122" s="153" t="s">
        <v>391</v>
      </c>
      <c r="I122" s="137" t="s">
        <v>56</v>
      </c>
      <c r="J122" s="153" t="s">
        <v>253</v>
      </c>
      <c r="K122" s="144" t="s">
        <v>392</v>
      </c>
      <c r="L122" s="133" t="s">
        <v>611</v>
      </c>
      <c r="M122" s="133"/>
      <c r="N122" s="133" t="s">
        <v>615</v>
      </c>
      <c r="O122" s="133" t="s">
        <v>615</v>
      </c>
      <c r="P122" s="133" t="s">
        <v>625</v>
      </c>
      <c r="Q122" s="94"/>
      <c r="S122" t="s">
        <v>626</v>
      </c>
    </row>
    <row r="123" spans="1:19" ht="15.75" hidden="1" x14ac:dyDescent="0.25">
      <c r="A123" s="104" t="s">
        <v>393</v>
      </c>
      <c r="B123" s="105" t="s">
        <v>15</v>
      </c>
      <c r="C123" s="79" t="s">
        <v>211</v>
      </c>
      <c r="D123" s="96" t="s">
        <v>12</v>
      </c>
      <c r="E123" s="96"/>
      <c r="F123" s="81">
        <v>43227</v>
      </c>
      <c r="G123" s="82" t="s">
        <v>212</v>
      </c>
      <c r="H123" s="105" t="s">
        <v>237</v>
      </c>
      <c r="I123" s="99" t="s">
        <v>238</v>
      </c>
      <c r="J123" s="105" t="s">
        <v>253</v>
      </c>
      <c r="K123" s="83" t="s">
        <v>394</v>
      </c>
      <c r="L123" s="6"/>
      <c r="M123" s="100" t="s">
        <v>615</v>
      </c>
      <c r="N123" s="100" t="s">
        <v>615</v>
      </c>
      <c r="O123" s="100" t="s">
        <v>615</v>
      </c>
      <c r="P123" s="100" t="s">
        <v>625</v>
      </c>
      <c r="Q123" s="94"/>
      <c r="R123" t="s">
        <v>633</v>
      </c>
    </row>
    <row r="124" spans="1:19" ht="15" hidden="1" customHeight="1" x14ac:dyDescent="0.25">
      <c r="A124" s="153" t="s">
        <v>677</v>
      </c>
      <c r="B124" s="153" t="s">
        <v>15</v>
      </c>
      <c r="C124" s="135" t="s">
        <v>211</v>
      </c>
      <c r="D124" s="136" t="s">
        <v>12</v>
      </c>
      <c r="E124" s="136"/>
      <c r="F124" s="138">
        <v>43227</v>
      </c>
      <c r="G124" s="139" t="s">
        <v>212</v>
      </c>
      <c r="H124" s="153" t="s">
        <v>395</v>
      </c>
      <c r="I124" s="158" t="s">
        <v>78</v>
      </c>
      <c r="J124" s="159" t="s">
        <v>282</v>
      </c>
      <c r="K124" s="160" t="s">
        <v>396</v>
      </c>
      <c r="L124" s="133" t="s">
        <v>611</v>
      </c>
      <c r="M124" s="133"/>
      <c r="N124" s="133"/>
      <c r="O124" s="133"/>
      <c r="P124" s="133"/>
      <c r="Q124" s="94"/>
    </row>
    <row r="125" spans="1:19" ht="15" hidden="1" customHeight="1" x14ac:dyDescent="0.25">
      <c r="A125" s="153" t="s">
        <v>397</v>
      </c>
      <c r="B125" s="153" t="s">
        <v>15</v>
      </c>
      <c r="C125" s="135" t="s">
        <v>211</v>
      </c>
      <c r="D125" s="136" t="s">
        <v>12</v>
      </c>
      <c r="E125" s="136"/>
      <c r="F125" s="138">
        <v>43227</v>
      </c>
      <c r="G125" s="139" t="s">
        <v>212</v>
      </c>
      <c r="H125" s="153" t="s">
        <v>395</v>
      </c>
      <c r="I125" s="137" t="s">
        <v>78</v>
      </c>
      <c r="J125" s="153" t="s">
        <v>398</v>
      </c>
      <c r="K125" s="144" t="s">
        <v>399</v>
      </c>
      <c r="L125" s="133" t="s">
        <v>611</v>
      </c>
      <c r="M125" s="133"/>
      <c r="N125" s="133"/>
      <c r="O125" s="133"/>
      <c r="P125" s="133"/>
      <c r="Q125" s="94"/>
    </row>
    <row r="126" spans="1:19" ht="15" hidden="1" customHeight="1" x14ac:dyDescent="0.25">
      <c r="A126" s="117" t="s">
        <v>400</v>
      </c>
      <c r="B126" s="117" t="s">
        <v>13</v>
      </c>
      <c r="C126" s="115" t="s">
        <v>211</v>
      </c>
      <c r="D126" s="124" t="s">
        <v>12</v>
      </c>
      <c r="E126" s="124"/>
      <c r="F126" s="119">
        <v>43227</v>
      </c>
      <c r="G126" s="120" t="s">
        <v>212</v>
      </c>
      <c r="H126" s="117" t="s">
        <v>162</v>
      </c>
      <c r="I126" s="252" t="s">
        <v>44</v>
      </c>
      <c r="J126" s="117" t="s">
        <v>253</v>
      </c>
      <c r="K126" s="121" t="s">
        <v>161</v>
      </c>
      <c r="L126" s="111" t="s">
        <v>610</v>
      </c>
      <c r="M126" s="100" t="s">
        <v>615</v>
      </c>
      <c r="N126" s="100" t="s">
        <v>615</v>
      </c>
      <c r="O126" s="100" t="s">
        <v>615</v>
      </c>
      <c r="P126" s="100" t="s">
        <v>625</v>
      </c>
      <c r="Q126" s="94"/>
    </row>
    <row r="127" spans="1:19" ht="15" hidden="1" customHeight="1" x14ac:dyDescent="0.25">
      <c r="A127" s="111" t="s">
        <v>401</v>
      </c>
      <c r="B127" s="117" t="s">
        <v>13</v>
      </c>
      <c r="C127" s="115" t="s">
        <v>211</v>
      </c>
      <c r="D127" s="124" t="s">
        <v>12</v>
      </c>
      <c r="E127" s="124"/>
      <c r="F127" s="119">
        <v>43227</v>
      </c>
      <c r="G127" s="120" t="s">
        <v>212</v>
      </c>
      <c r="H127" s="111" t="s">
        <v>162</v>
      </c>
      <c r="I127" s="124" t="s">
        <v>44</v>
      </c>
      <c r="J127" s="111" t="s">
        <v>253</v>
      </c>
      <c r="K127" s="121" t="s">
        <v>620</v>
      </c>
      <c r="L127" s="111" t="s">
        <v>610</v>
      </c>
      <c r="M127" s="100" t="s">
        <v>615</v>
      </c>
      <c r="N127" s="100" t="s">
        <v>615</v>
      </c>
      <c r="O127" s="100" t="s">
        <v>615</v>
      </c>
      <c r="P127" s="100" t="s">
        <v>615</v>
      </c>
      <c r="Q127" s="94"/>
    </row>
    <row r="128" spans="1:19" ht="15" hidden="1" customHeight="1" x14ac:dyDescent="0.25">
      <c r="A128" s="133" t="s">
        <v>402</v>
      </c>
      <c r="B128" s="133" t="s">
        <v>15</v>
      </c>
      <c r="C128" s="135" t="s">
        <v>211</v>
      </c>
      <c r="D128" s="136" t="s">
        <v>12</v>
      </c>
      <c r="E128" s="136"/>
      <c r="F128" s="138">
        <v>43227</v>
      </c>
      <c r="G128" s="139" t="s">
        <v>212</v>
      </c>
      <c r="H128" s="133" t="s">
        <v>344</v>
      </c>
      <c r="I128" s="136" t="s">
        <v>78</v>
      </c>
      <c r="J128" s="143" t="s">
        <v>371</v>
      </c>
      <c r="K128" s="144" t="s">
        <v>403</v>
      </c>
      <c r="L128" s="133" t="s">
        <v>611</v>
      </c>
      <c r="M128" s="133"/>
      <c r="N128" s="133" t="s">
        <v>615</v>
      </c>
      <c r="O128" s="133" t="s">
        <v>615</v>
      </c>
      <c r="P128" s="133"/>
      <c r="Q128" s="94"/>
    </row>
    <row r="129" spans="1:19" ht="15" hidden="1" customHeight="1" x14ac:dyDescent="0.25">
      <c r="A129" s="133" t="s">
        <v>404</v>
      </c>
      <c r="B129" s="133" t="s">
        <v>13</v>
      </c>
      <c r="C129" s="135" t="s">
        <v>211</v>
      </c>
      <c r="D129" s="136" t="s">
        <v>12</v>
      </c>
      <c r="E129" s="136"/>
      <c r="F129" s="138">
        <v>43227</v>
      </c>
      <c r="G129" s="139" t="s">
        <v>212</v>
      </c>
      <c r="H129" s="133" t="s">
        <v>405</v>
      </c>
      <c r="I129" s="136" t="s">
        <v>44</v>
      </c>
      <c r="J129" s="180" t="s">
        <v>407</v>
      </c>
      <c r="K129" s="144" t="s">
        <v>406</v>
      </c>
      <c r="L129" s="133" t="s">
        <v>611</v>
      </c>
      <c r="M129" s="133"/>
      <c r="N129" s="133" t="s">
        <v>615</v>
      </c>
      <c r="O129" s="133" t="s">
        <v>615</v>
      </c>
      <c r="P129" s="133" t="s">
        <v>625</v>
      </c>
      <c r="Q129" s="94"/>
    </row>
    <row r="130" spans="1:19" ht="15" hidden="1" customHeight="1" x14ac:dyDescent="0.25">
      <c r="A130" s="133" t="s">
        <v>408</v>
      </c>
      <c r="B130" s="133" t="s">
        <v>15</v>
      </c>
      <c r="C130" s="135" t="s">
        <v>211</v>
      </c>
      <c r="D130" s="136" t="s">
        <v>12</v>
      </c>
      <c r="E130" s="136"/>
      <c r="F130" s="138">
        <v>43227</v>
      </c>
      <c r="G130" s="139" t="s">
        <v>212</v>
      </c>
      <c r="H130" s="151" t="s">
        <v>309</v>
      </c>
      <c r="I130" s="136" t="s">
        <v>44</v>
      </c>
      <c r="J130" s="133" t="s">
        <v>410</v>
      </c>
      <c r="K130" s="144" t="s">
        <v>409</v>
      </c>
      <c r="L130" s="133" t="s">
        <v>611</v>
      </c>
      <c r="M130" s="133" t="s">
        <v>625</v>
      </c>
      <c r="N130" s="133" t="s">
        <v>615</v>
      </c>
      <c r="O130" s="133" t="s">
        <v>615</v>
      </c>
      <c r="P130" s="133" t="s">
        <v>625</v>
      </c>
      <c r="Q130" s="94"/>
    </row>
    <row r="131" spans="1:19" ht="15.75" hidden="1" customHeight="1" x14ac:dyDescent="0.25">
      <c r="A131" s="216" t="s">
        <v>646</v>
      </c>
      <c r="B131" s="133" t="s">
        <v>15</v>
      </c>
      <c r="C131" s="135" t="s">
        <v>211</v>
      </c>
      <c r="D131" s="136" t="s">
        <v>12</v>
      </c>
      <c r="E131" s="136"/>
      <c r="F131" s="138">
        <v>43227</v>
      </c>
      <c r="G131" s="139" t="s">
        <v>212</v>
      </c>
      <c r="H131" s="217" t="s">
        <v>411</v>
      </c>
      <c r="I131" s="136" t="s">
        <v>44</v>
      </c>
      <c r="J131" s="133" t="s">
        <v>412</v>
      </c>
      <c r="K131" s="140" t="s">
        <v>413</v>
      </c>
      <c r="L131" s="133" t="s">
        <v>611</v>
      </c>
      <c r="M131" s="133" t="s">
        <v>625</v>
      </c>
      <c r="N131" s="133" t="s">
        <v>615</v>
      </c>
      <c r="O131" s="133" t="s">
        <v>615</v>
      </c>
      <c r="P131" s="133" t="s">
        <v>625</v>
      </c>
      <c r="Q131" s="94"/>
    </row>
    <row r="132" spans="1:19" ht="18" hidden="1" customHeight="1" x14ac:dyDescent="0.3">
      <c r="A132" s="218" t="s">
        <v>414</v>
      </c>
      <c r="B132" s="133" t="s">
        <v>15</v>
      </c>
      <c r="C132" s="135" t="s">
        <v>211</v>
      </c>
      <c r="D132" s="136" t="s">
        <v>12</v>
      </c>
      <c r="E132" s="136"/>
      <c r="F132" s="138">
        <v>43227</v>
      </c>
      <c r="G132" s="139" t="s">
        <v>212</v>
      </c>
      <c r="H132" s="217" t="s">
        <v>411</v>
      </c>
      <c r="I132" s="136" t="s">
        <v>44</v>
      </c>
      <c r="J132" s="133" t="s">
        <v>415</v>
      </c>
      <c r="K132" s="144" t="s">
        <v>544</v>
      </c>
      <c r="L132" s="133" t="s">
        <v>611</v>
      </c>
      <c r="M132" s="133" t="s">
        <v>625</v>
      </c>
      <c r="N132" s="133" t="s">
        <v>615</v>
      </c>
      <c r="O132" s="133" t="s">
        <v>615</v>
      </c>
      <c r="P132" s="133" t="s">
        <v>625</v>
      </c>
      <c r="Q132" s="94"/>
    </row>
    <row r="133" spans="1:19" ht="18" hidden="1" customHeight="1" x14ac:dyDescent="0.3">
      <c r="A133" s="218" t="s">
        <v>676</v>
      </c>
      <c r="B133" s="219" t="s">
        <v>15</v>
      </c>
      <c r="C133" s="155" t="s">
        <v>211</v>
      </c>
      <c r="D133" s="220" t="s">
        <v>12</v>
      </c>
      <c r="E133" s="220"/>
      <c r="F133" s="156">
        <v>43227</v>
      </c>
      <c r="G133" s="157" t="s">
        <v>212</v>
      </c>
      <c r="H133" s="217" t="s">
        <v>411</v>
      </c>
      <c r="I133" s="220" t="s">
        <v>44</v>
      </c>
      <c r="J133" s="219" t="s">
        <v>371</v>
      </c>
      <c r="K133" s="144" t="s">
        <v>417</v>
      </c>
      <c r="L133" s="133" t="s">
        <v>611</v>
      </c>
      <c r="M133" s="133" t="s">
        <v>625</v>
      </c>
      <c r="N133" s="133" t="s">
        <v>615</v>
      </c>
      <c r="O133" s="133" t="s">
        <v>615</v>
      </c>
      <c r="P133" s="133" t="s">
        <v>625</v>
      </c>
      <c r="Q133" s="94"/>
    </row>
    <row r="134" spans="1:19" ht="15.75" hidden="1" customHeight="1" x14ac:dyDescent="0.25">
      <c r="A134" s="90" t="s">
        <v>425</v>
      </c>
      <c r="B134" s="100" t="s">
        <v>13</v>
      </c>
      <c r="C134" s="87" t="s">
        <v>211</v>
      </c>
      <c r="D134" s="100" t="s">
        <v>36</v>
      </c>
      <c r="E134" s="94"/>
      <c r="F134" s="109">
        <v>43227</v>
      </c>
      <c r="G134" s="110" t="s">
        <v>212</v>
      </c>
      <c r="H134" s="100" t="s">
        <v>426</v>
      </c>
      <c r="I134" s="96" t="s">
        <v>56</v>
      </c>
      <c r="J134" s="100" t="s">
        <v>253</v>
      </c>
      <c r="K134" s="90" t="s">
        <v>427</v>
      </c>
      <c r="L134" s="6"/>
      <c r="M134" s="100"/>
      <c r="N134" s="100"/>
      <c r="O134" s="100"/>
      <c r="P134" s="100"/>
      <c r="Q134" s="94"/>
    </row>
    <row r="135" spans="1:19" ht="15.75" hidden="1" customHeight="1" x14ac:dyDescent="0.25">
      <c r="A135" s="162" t="s">
        <v>428</v>
      </c>
      <c r="B135" s="133" t="s">
        <v>15</v>
      </c>
      <c r="C135" s="155" t="s">
        <v>211</v>
      </c>
      <c r="D135" s="133" t="s">
        <v>12</v>
      </c>
      <c r="E135" s="143"/>
      <c r="F135" s="156">
        <v>43227</v>
      </c>
      <c r="G135" s="157" t="s">
        <v>212</v>
      </c>
      <c r="H135" s="154" t="s">
        <v>429</v>
      </c>
      <c r="I135" s="136" t="s">
        <v>192</v>
      </c>
      <c r="J135" s="133" t="s">
        <v>431</v>
      </c>
      <c r="K135" s="154" t="s">
        <v>430</v>
      </c>
      <c r="L135" s="133" t="s">
        <v>611</v>
      </c>
      <c r="M135" s="133"/>
      <c r="N135" s="133"/>
      <c r="O135" s="133"/>
      <c r="P135" s="133"/>
      <c r="Q135" s="94"/>
    </row>
    <row r="136" spans="1:19" ht="15.75" hidden="1" customHeight="1" x14ac:dyDescent="0.25">
      <c r="A136" s="154" t="s">
        <v>432</v>
      </c>
      <c r="B136" s="133" t="s">
        <v>13</v>
      </c>
      <c r="C136" s="155" t="s">
        <v>211</v>
      </c>
      <c r="D136" s="133" t="s">
        <v>12</v>
      </c>
      <c r="E136" s="143"/>
      <c r="F136" s="156">
        <v>43227</v>
      </c>
      <c r="G136" s="157" t="s">
        <v>212</v>
      </c>
      <c r="H136" s="154" t="s">
        <v>395</v>
      </c>
      <c r="I136" s="136" t="s">
        <v>78</v>
      </c>
      <c r="J136" s="133" t="s">
        <v>415</v>
      </c>
      <c r="K136" s="154" t="s">
        <v>433</v>
      </c>
      <c r="L136" s="133" t="s">
        <v>611</v>
      </c>
      <c r="M136" s="133"/>
      <c r="N136" s="133"/>
      <c r="O136" s="133"/>
      <c r="P136" s="133"/>
      <c r="Q136" s="94"/>
    </row>
    <row r="137" spans="1:19" ht="15.75" hidden="1" x14ac:dyDescent="0.25">
      <c r="A137" s="90" t="s">
        <v>434</v>
      </c>
      <c r="B137" s="100" t="s">
        <v>13</v>
      </c>
      <c r="C137" s="87" t="s">
        <v>211</v>
      </c>
      <c r="D137" s="100" t="s">
        <v>12</v>
      </c>
      <c r="E137" s="94"/>
      <c r="F137" s="109">
        <v>43227</v>
      </c>
      <c r="G137" s="110" t="s">
        <v>212</v>
      </c>
      <c r="H137" s="90" t="s">
        <v>237</v>
      </c>
      <c r="I137" s="96" t="s">
        <v>238</v>
      </c>
      <c r="J137" s="100" t="s">
        <v>253</v>
      </c>
      <c r="K137" s="83" t="s">
        <v>435</v>
      </c>
      <c r="L137" s="6"/>
      <c r="M137" s="100" t="s">
        <v>615</v>
      </c>
      <c r="N137" s="100" t="s">
        <v>615</v>
      </c>
      <c r="O137" s="100" t="s">
        <v>615</v>
      </c>
      <c r="P137" s="100" t="s">
        <v>625</v>
      </c>
      <c r="Q137" s="94"/>
    </row>
    <row r="138" spans="1:19" ht="15.75" hidden="1" x14ac:dyDescent="0.25">
      <c r="A138" s="90" t="s">
        <v>436</v>
      </c>
      <c r="B138" s="100" t="s">
        <v>13</v>
      </c>
      <c r="C138" s="87" t="s">
        <v>211</v>
      </c>
      <c r="D138" s="100" t="s">
        <v>36</v>
      </c>
      <c r="E138" s="94"/>
      <c r="F138" s="109">
        <v>43227</v>
      </c>
      <c r="G138" s="110" t="s">
        <v>212</v>
      </c>
      <c r="H138" s="90" t="s">
        <v>237</v>
      </c>
      <c r="I138" s="96" t="s">
        <v>238</v>
      </c>
      <c r="J138" s="100" t="s">
        <v>253</v>
      </c>
      <c r="K138" s="83" t="s">
        <v>437</v>
      </c>
      <c r="L138" s="6"/>
      <c r="M138" s="100" t="s">
        <v>615</v>
      </c>
      <c r="N138" s="100" t="s">
        <v>615</v>
      </c>
      <c r="O138" s="100" t="s">
        <v>615</v>
      </c>
      <c r="P138" s="100" t="s">
        <v>625</v>
      </c>
      <c r="Q138" s="94"/>
    </row>
    <row r="139" spans="1:19" ht="15.75" hidden="1" customHeight="1" x14ac:dyDescent="0.25">
      <c r="A139" s="90" t="s">
        <v>438</v>
      </c>
      <c r="B139" s="100" t="s">
        <v>13</v>
      </c>
      <c r="C139" s="87" t="s">
        <v>211</v>
      </c>
      <c r="D139" s="100" t="s">
        <v>12</v>
      </c>
      <c r="E139" s="94"/>
      <c r="F139" s="109">
        <v>43227</v>
      </c>
      <c r="G139" s="110" t="s">
        <v>212</v>
      </c>
      <c r="H139" s="90" t="s">
        <v>439</v>
      </c>
      <c r="I139" s="96" t="s">
        <v>37</v>
      </c>
      <c r="J139" s="100" t="s">
        <v>253</v>
      </c>
      <c r="K139" s="83" t="s">
        <v>440</v>
      </c>
      <c r="L139" s="6"/>
      <c r="M139" s="100" t="s">
        <v>615</v>
      </c>
      <c r="N139" s="100" t="s">
        <v>615</v>
      </c>
      <c r="O139" s="100" t="s">
        <v>615</v>
      </c>
      <c r="P139" s="100" t="s">
        <v>615</v>
      </c>
      <c r="Q139" s="94"/>
    </row>
    <row r="140" spans="1:19" ht="15.75" hidden="1" customHeight="1" x14ac:dyDescent="0.25">
      <c r="A140" s="154" t="s">
        <v>441</v>
      </c>
      <c r="B140" s="133" t="s">
        <v>15</v>
      </c>
      <c r="C140" s="155" t="s">
        <v>211</v>
      </c>
      <c r="D140" s="133" t="s">
        <v>12</v>
      </c>
      <c r="E140" s="143"/>
      <c r="F140" s="156">
        <v>43227</v>
      </c>
      <c r="G140" s="157" t="s">
        <v>212</v>
      </c>
      <c r="H140" s="186" t="s">
        <v>443</v>
      </c>
      <c r="I140" s="136" t="s">
        <v>78</v>
      </c>
      <c r="J140" s="133" t="s">
        <v>444</v>
      </c>
      <c r="K140" s="144" t="s">
        <v>442</v>
      </c>
      <c r="L140" s="133" t="s">
        <v>611</v>
      </c>
      <c r="M140" s="133"/>
      <c r="N140" s="133" t="s">
        <v>615</v>
      </c>
      <c r="O140" s="133" t="s">
        <v>615</v>
      </c>
      <c r="P140" s="133"/>
      <c r="Q140" s="94"/>
    </row>
    <row r="141" spans="1:19" ht="15.75" hidden="1" customHeight="1" x14ac:dyDescent="0.25">
      <c r="A141" s="90" t="s">
        <v>445</v>
      </c>
      <c r="B141" s="100" t="s">
        <v>15</v>
      </c>
      <c r="C141" s="87" t="s">
        <v>211</v>
      </c>
      <c r="D141" s="100" t="s">
        <v>12</v>
      </c>
      <c r="E141" s="94"/>
      <c r="F141" s="109">
        <v>43227</v>
      </c>
      <c r="G141" s="110" t="s">
        <v>212</v>
      </c>
      <c r="H141" s="112" t="s">
        <v>446</v>
      </c>
      <c r="I141" s="96" t="s">
        <v>447</v>
      </c>
      <c r="J141" s="100" t="s">
        <v>448</v>
      </c>
      <c r="K141" s="188" t="s">
        <v>449</v>
      </c>
      <c r="L141" s="6"/>
      <c r="M141" s="100" t="s">
        <v>615</v>
      </c>
      <c r="N141" s="100" t="s">
        <v>615</v>
      </c>
      <c r="O141" s="100" t="s">
        <v>615</v>
      </c>
      <c r="P141" s="100" t="s">
        <v>615</v>
      </c>
      <c r="Q141" s="94"/>
    </row>
    <row r="142" spans="1:19" ht="15.75" hidden="1" customHeight="1" x14ac:dyDescent="0.25">
      <c r="A142" s="90" t="s">
        <v>450</v>
      </c>
      <c r="B142" s="100" t="s">
        <v>13</v>
      </c>
      <c r="C142" s="87" t="s">
        <v>211</v>
      </c>
      <c r="D142" s="100" t="s">
        <v>12</v>
      </c>
      <c r="E142" s="94"/>
      <c r="F142" s="109">
        <v>43227</v>
      </c>
      <c r="G142" s="110" t="s">
        <v>212</v>
      </c>
      <c r="H142" s="90" t="s">
        <v>451</v>
      </c>
      <c r="I142" s="96" t="s">
        <v>30</v>
      </c>
      <c r="J142" s="100" t="s">
        <v>452</v>
      </c>
      <c r="K142" s="83" t="s">
        <v>453</v>
      </c>
      <c r="L142" s="6"/>
      <c r="M142" s="100" t="s">
        <v>615</v>
      </c>
      <c r="N142" s="100" t="s">
        <v>615</v>
      </c>
      <c r="O142" s="100" t="s">
        <v>615</v>
      </c>
      <c r="P142" s="100" t="s">
        <v>615</v>
      </c>
      <c r="Q142" s="94"/>
      <c r="S142" t="s">
        <v>783</v>
      </c>
    </row>
    <row r="143" spans="1:19" ht="15.75" hidden="1" customHeight="1" x14ac:dyDescent="0.25">
      <c r="A143" s="90" t="s">
        <v>454</v>
      </c>
      <c r="B143" s="100" t="s">
        <v>13</v>
      </c>
      <c r="C143" s="87" t="s">
        <v>211</v>
      </c>
      <c r="D143" s="100" t="s">
        <v>12</v>
      </c>
      <c r="E143" s="94"/>
      <c r="F143" s="109">
        <v>43227</v>
      </c>
      <c r="G143" s="110" t="s">
        <v>212</v>
      </c>
      <c r="H143" s="90" t="s">
        <v>451</v>
      </c>
      <c r="I143" s="96" t="s">
        <v>30</v>
      </c>
      <c r="J143" s="94" t="s">
        <v>455</v>
      </c>
      <c r="K143" s="83" t="s">
        <v>456</v>
      </c>
      <c r="L143" s="6"/>
      <c r="M143" s="100" t="s">
        <v>615</v>
      </c>
      <c r="N143" s="100" t="s">
        <v>615</v>
      </c>
      <c r="O143" s="100" t="s">
        <v>615</v>
      </c>
      <c r="P143" s="100" t="s">
        <v>615</v>
      </c>
      <c r="Q143" s="94"/>
      <c r="S143" t="s">
        <v>783</v>
      </c>
    </row>
    <row r="144" spans="1:19" ht="15.75" hidden="1" customHeight="1" x14ac:dyDescent="0.25">
      <c r="A144" s="127" t="s">
        <v>457</v>
      </c>
      <c r="B144" s="111" t="s">
        <v>13</v>
      </c>
      <c r="C144" s="128" t="s">
        <v>211</v>
      </c>
      <c r="D144" s="111" t="s">
        <v>36</v>
      </c>
      <c r="E144" s="116"/>
      <c r="F144" s="129">
        <v>43227</v>
      </c>
      <c r="G144" s="130" t="s">
        <v>212</v>
      </c>
      <c r="H144" s="131" t="s">
        <v>458</v>
      </c>
      <c r="I144" s="124" t="s">
        <v>56</v>
      </c>
      <c r="J144" s="111" t="s">
        <v>253</v>
      </c>
      <c r="K144" s="121" t="s">
        <v>459</v>
      </c>
      <c r="L144" s="111" t="s">
        <v>610</v>
      </c>
      <c r="M144" s="100" t="s">
        <v>615</v>
      </c>
      <c r="N144" s="100" t="s">
        <v>615</v>
      </c>
      <c r="O144" s="100" t="s">
        <v>615</v>
      </c>
      <c r="P144" s="100" t="s">
        <v>625</v>
      </c>
      <c r="Q144" s="94"/>
    </row>
    <row r="145" spans="1:17" ht="15.75" hidden="1" customHeight="1" x14ac:dyDescent="0.25">
      <c r="A145" s="131" t="s">
        <v>460</v>
      </c>
      <c r="B145" s="111" t="s">
        <v>13</v>
      </c>
      <c r="C145" s="128" t="s">
        <v>211</v>
      </c>
      <c r="D145" s="111" t="s">
        <v>36</v>
      </c>
      <c r="E145" s="116"/>
      <c r="F145" s="129">
        <v>43227</v>
      </c>
      <c r="G145" s="130" t="s">
        <v>212</v>
      </c>
      <c r="H145" s="127" t="s">
        <v>458</v>
      </c>
      <c r="I145" s="124" t="s">
        <v>56</v>
      </c>
      <c r="J145" s="111" t="s">
        <v>253</v>
      </c>
      <c r="K145" s="189" t="s">
        <v>461</v>
      </c>
      <c r="L145" s="111" t="s">
        <v>610</v>
      </c>
      <c r="M145" s="100" t="s">
        <v>615</v>
      </c>
      <c r="N145" s="100" t="s">
        <v>615</v>
      </c>
      <c r="O145" s="100" t="s">
        <v>615</v>
      </c>
      <c r="P145" s="100" t="s">
        <v>625</v>
      </c>
      <c r="Q145" s="94"/>
    </row>
    <row r="146" spans="1:17" ht="15.75" hidden="1" customHeight="1" x14ac:dyDescent="0.25">
      <c r="A146" s="90" t="s">
        <v>462</v>
      </c>
      <c r="B146" s="100" t="s">
        <v>13</v>
      </c>
      <c r="C146" s="87" t="s">
        <v>211</v>
      </c>
      <c r="D146" s="100" t="s">
        <v>36</v>
      </c>
      <c r="E146" s="94"/>
      <c r="F146" s="109">
        <v>43227</v>
      </c>
      <c r="G146" s="110" t="s">
        <v>212</v>
      </c>
      <c r="H146" s="90" t="s">
        <v>458</v>
      </c>
      <c r="I146" s="96" t="s">
        <v>56</v>
      </c>
      <c r="J146" s="100" t="s">
        <v>253</v>
      </c>
      <c r="K146" s="90" t="s">
        <v>463</v>
      </c>
      <c r="L146" s="6"/>
      <c r="M146" s="100"/>
      <c r="N146" s="100"/>
      <c r="O146" s="100"/>
      <c r="P146" s="100"/>
      <c r="Q146" s="94"/>
    </row>
    <row r="147" spans="1:17" ht="15.75" hidden="1" customHeight="1" x14ac:dyDescent="0.25">
      <c r="A147" s="131" t="s">
        <v>464</v>
      </c>
      <c r="B147" s="111" t="s">
        <v>15</v>
      </c>
      <c r="C147" s="128" t="s">
        <v>211</v>
      </c>
      <c r="D147" s="111" t="s">
        <v>12</v>
      </c>
      <c r="E147" s="116"/>
      <c r="F147" s="129">
        <v>43227</v>
      </c>
      <c r="G147" s="130" t="s">
        <v>212</v>
      </c>
      <c r="H147" s="127" t="s">
        <v>344</v>
      </c>
      <c r="I147" s="124" t="s">
        <v>78</v>
      </c>
      <c r="J147" s="111" t="s">
        <v>465</v>
      </c>
      <c r="K147" s="121" t="s">
        <v>466</v>
      </c>
      <c r="L147" s="6" t="s">
        <v>610</v>
      </c>
      <c r="M147" s="100" t="s">
        <v>625</v>
      </c>
      <c r="N147" s="100" t="s">
        <v>615</v>
      </c>
      <c r="O147" s="100" t="s">
        <v>615</v>
      </c>
      <c r="P147" s="100" t="s">
        <v>625</v>
      </c>
      <c r="Q147" s="94"/>
    </row>
    <row r="148" spans="1:17" ht="15.75" hidden="1" customHeight="1" x14ac:dyDescent="0.25">
      <c r="A148" s="127" t="s">
        <v>467</v>
      </c>
      <c r="B148" s="111" t="s">
        <v>15</v>
      </c>
      <c r="C148" s="128" t="s">
        <v>211</v>
      </c>
      <c r="D148" s="111" t="s">
        <v>12</v>
      </c>
      <c r="E148" s="116"/>
      <c r="F148" s="129">
        <v>43227</v>
      </c>
      <c r="G148" s="130" t="s">
        <v>212</v>
      </c>
      <c r="H148" s="127" t="s">
        <v>344</v>
      </c>
      <c r="I148" s="124" t="s">
        <v>78</v>
      </c>
      <c r="J148" s="111" t="s">
        <v>465</v>
      </c>
      <c r="K148" s="121" t="s">
        <v>468</v>
      </c>
      <c r="L148" s="6" t="s">
        <v>610</v>
      </c>
      <c r="M148" s="100" t="s">
        <v>625</v>
      </c>
      <c r="N148" s="100" t="s">
        <v>615</v>
      </c>
      <c r="O148" s="100" t="s">
        <v>615</v>
      </c>
      <c r="P148" s="100" t="s">
        <v>625</v>
      </c>
      <c r="Q148" s="94"/>
    </row>
    <row r="149" spans="1:17" ht="15.75" hidden="1" customHeight="1" x14ac:dyDescent="0.25">
      <c r="A149" s="92" t="s">
        <v>469</v>
      </c>
      <c r="B149" s="100" t="s">
        <v>15</v>
      </c>
      <c r="C149" s="87" t="s">
        <v>211</v>
      </c>
      <c r="D149" s="100" t="s">
        <v>12</v>
      </c>
      <c r="E149" s="94"/>
      <c r="F149" s="109">
        <v>43227</v>
      </c>
      <c r="G149" s="110" t="s">
        <v>212</v>
      </c>
      <c r="H149" s="90" t="s">
        <v>470</v>
      </c>
      <c r="I149" s="96" t="s">
        <v>56</v>
      </c>
      <c r="J149" s="100" t="s">
        <v>269</v>
      </c>
      <c r="K149" s="113" t="s">
        <v>471</v>
      </c>
      <c r="L149" s="6"/>
      <c r="M149" s="100"/>
      <c r="N149" s="100"/>
      <c r="O149" s="100"/>
      <c r="P149" s="100"/>
      <c r="Q149" s="94"/>
    </row>
    <row r="150" spans="1:17" ht="15.75" hidden="1" customHeight="1" x14ac:dyDescent="0.25">
      <c r="A150" s="90" t="s">
        <v>472</v>
      </c>
      <c r="B150" s="100" t="s">
        <v>13</v>
      </c>
      <c r="C150" s="87" t="s">
        <v>211</v>
      </c>
      <c r="D150" s="100" t="s">
        <v>12</v>
      </c>
      <c r="E150" s="94"/>
      <c r="F150" s="109">
        <v>43227</v>
      </c>
      <c r="G150" s="110" t="s">
        <v>212</v>
      </c>
      <c r="H150" s="90" t="s">
        <v>474</v>
      </c>
      <c r="I150" s="96" t="s">
        <v>502</v>
      </c>
      <c r="J150" s="100" t="s">
        <v>473</v>
      </c>
      <c r="K150" s="83" t="s">
        <v>475</v>
      </c>
      <c r="L150" s="6"/>
      <c r="M150" s="100" t="s">
        <v>625</v>
      </c>
      <c r="N150" s="100" t="s">
        <v>615</v>
      </c>
      <c r="O150" s="100" t="s">
        <v>615</v>
      </c>
      <c r="P150" s="100" t="s">
        <v>625</v>
      </c>
      <c r="Q150" s="94"/>
    </row>
    <row r="151" spans="1:17" ht="15.75" hidden="1" customHeight="1" x14ac:dyDescent="0.25">
      <c r="A151" s="162" t="s">
        <v>476</v>
      </c>
      <c r="B151" s="133" t="s">
        <v>15</v>
      </c>
      <c r="C151" s="155" t="s">
        <v>211</v>
      </c>
      <c r="D151" s="133" t="s">
        <v>36</v>
      </c>
      <c r="E151" s="143"/>
      <c r="F151" s="156">
        <v>43227</v>
      </c>
      <c r="G151" s="157" t="s">
        <v>212</v>
      </c>
      <c r="H151" s="154" t="s">
        <v>477</v>
      </c>
      <c r="I151" s="136" t="s">
        <v>56</v>
      </c>
      <c r="J151" s="133" t="s">
        <v>245</v>
      </c>
      <c r="K151" s="200" t="s">
        <v>478</v>
      </c>
      <c r="L151" s="133" t="s">
        <v>611</v>
      </c>
      <c r="M151" s="133"/>
      <c r="N151" s="133"/>
      <c r="O151" s="133"/>
      <c r="P151" s="133"/>
      <c r="Q151" s="94"/>
    </row>
    <row r="152" spans="1:17" ht="15.75" hidden="1" customHeight="1" x14ac:dyDescent="0.25">
      <c r="A152" s="154" t="s">
        <v>479</v>
      </c>
      <c r="B152" s="133" t="s">
        <v>15</v>
      </c>
      <c r="C152" s="155" t="s">
        <v>211</v>
      </c>
      <c r="D152" s="133" t="s">
        <v>36</v>
      </c>
      <c r="E152" s="143"/>
      <c r="F152" s="156">
        <v>43227</v>
      </c>
      <c r="G152" s="157" t="s">
        <v>212</v>
      </c>
      <c r="H152" s="154" t="s">
        <v>477</v>
      </c>
      <c r="I152" s="136" t="s">
        <v>56</v>
      </c>
      <c r="J152" s="133" t="s">
        <v>245</v>
      </c>
      <c r="K152" s="200" t="s">
        <v>638</v>
      </c>
      <c r="L152" s="133" t="s">
        <v>611</v>
      </c>
      <c r="M152" s="133"/>
      <c r="N152" s="133" t="s">
        <v>615</v>
      </c>
      <c r="O152" s="133"/>
      <c r="P152" s="133"/>
      <c r="Q152" s="94"/>
    </row>
    <row r="153" spans="1:17" ht="15.75" hidden="1" customHeight="1" x14ac:dyDescent="0.25">
      <c r="A153" s="113" t="s">
        <v>675</v>
      </c>
      <c r="B153" s="100" t="s">
        <v>15</v>
      </c>
      <c r="C153" s="87" t="s">
        <v>211</v>
      </c>
      <c r="D153" s="100" t="s">
        <v>12</v>
      </c>
      <c r="E153" s="94"/>
      <c r="F153" s="109">
        <v>43227</v>
      </c>
      <c r="G153" s="110" t="s">
        <v>212</v>
      </c>
      <c r="H153" s="90" t="s">
        <v>482</v>
      </c>
      <c r="I153" s="96" t="s">
        <v>37</v>
      </c>
      <c r="J153" s="100" t="s">
        <v>245</v>
      </c>
      <c r="K153" s="178" t="s">
        <v>481</v>
      </c>
      <c r="L153" s="6"/>
      <c r="M153" s="100" t="s">
        <v>625</v>
      </c>
      <c r="N153" s="100" t="s">
        <v>615</v>
      </c>
      <c r="O153" s="100" t="s">
        <v>615</v>
      </c>
      <c r="P153" s="100" t="s">
        <v>625</v>
      </c>
      <c r="Q153" s="94"/>
    </row>
    <row r="154" spans="1:17" ht="15.75" hidden="1" customHeight="1" x14ac:dyDescent="0.25">
      <c r="A154" s="150" t="s">
        <v>483</v>
      </c>
      <c r="B154" s="153" t="s">
        <v>15</v>
      </c>
      <c r="C154" s="181" t="s">
        <v>211</v>
      </c>
      <c r="D154" s="153" t="s">
        <v>36</v>
      </c>
      <c r="E154" s="182"/>
      <c r="F154" s="156">
        <v>43227</v>
      </c>
      <c r="G154" s="157" t="s">
        <v>212</v>
      </c>
      <c r="H154" s="183" t="s">
        <v>484</v>
      </c>
      <c r="I154" s="137" t="s">
        <v>37</v>
      </c>
      <c r="J154" s="150" t="s">
        <v>485</v>
      </c>
      <c r="K154" s="184" t="s">
        <v>486</v>
      </c>
      <c r="L154" s="133" t="s">
        <v>611</v>
      </c>
      <c r="M154" s="133"/>
      <c r="N154" s="133"/>
      <c r="O154" s="133"/>
      <c r="P154" s="133"/>
      <c r="Q154" s="94"/>
    </row>
    <row r="155" spans="1:17" ht="15.75" hidden="1" customHeight="1" x14ac:dyDescent="0.25">
      <c r="A155" s="162" t="s">
        <v>487</v>
      </c>
      <c r="B155" s="133" t="s">
        <v>15</v>
      </c>
      <c r="C155" s="155" t="s">
        <v>211</v>
      </c>
      <c r="D155" s="133" t="s">
        <v>36</v>
      </c>
      <c r="E155" s="143"/>
      <c r="F155" s="156">
        <v>43227</v>
      </c>
      <c r="G155" s="157" t="s">
        <v>212</v>
      </c>
      <c r="H155" s="154" t="s">
        <v>488</v>
      </c>
      <c r="I155" s="136" t="s">
        <v>353</v>
      </c>
      <c r="J155" s="154" t="s">
        <v>485</v>
      </c>
      <c r="K155" s="200" t="s">
        <v>489</v>
      </c>
      <c r="L155" s="133" t="s">
        <v>611</v>
      </c>
      <c r="M155" s="133" t="s">
        <v>625</v>
      </c>
      <c r="N155" s="133" t="s">
        <v>615</v>
      </c>
      <c r="O155" s="133" t="s">
        <v>615</v>
      </c>
      <c r="P155" s="133" t="s">
        <v>625</v>
      </c>
      <c r="Q155" s="94"/>
    </row>
    <row r="156" spans="1:17" ht="15.75" hidden="1" customHeight="1" x14ac:dyDescent="0.25">
      <c r="A156" s="154" t="s">
        <v>490</v>
      </c>
      <c r="B156" s="133" t="s">
        <v>15</v>
      </c>
      <c r="C156" s="155" t="s">
        <v>211</v>
      </c>
      <c r="D156" s="133" t="s">
        <v>12</v>
      </c>
      <c r="E156" s="143"/>
      <c r="F156" s="156">
        <v>43227</v>
      </c>
      <c r="G156" s="157" t="s">
        <v>212</v>
      </c>
      <c r="H156" s="154" t="s">
        <v>492</v>
      </c>
      <c r="I156" s="136" t="s">
        <v>44</v>
      </c>
      <c r="J156" s="154" t="s">
        <v>491</v>
      </c>
      <c r="K156" s="200" t="s">
        <v>493</v>
      </c>
      <c r="L156" s="133" t="s">
        <v>611</v>
      </c>
      <c r="M156" s="133" t="s">
        <v>625</v>
      </c>
      <c r="N156" s="133" t="s">
        <v>615</v>
      </c>
      <c r="O156" s="133" t="s">
        <v>615</v>
      </c>
      <c r="P156" s="133" t="s">
        <v>625</v>
      </c>
      <c r="Q156" s="94"/>
    </row>
    <row r="157" spans="1:17" ht="15.75" hidden="1" customHeight="1" x14ac:dyDescent="0.25">
      <c r="A157" s="154" t="s">
        <v>494</v>
      </c>
      <c r="B157" s="133" t="s">
        <v>15</v>
      </c>
      <c r="C157" s="155" t="s">
        <v>211</v>
      </c>
      <c r="D157" s="133" t="s">
        <v>12</v>
      </c>
      <c r="E157" s="143"/>
      <c r="F157" s="156">
        <v>43227</v>
      </c>
      <c r="G157" s="157" t="s">
        <v>212</v>
      </c>
      <c r="H157" s="154" t="s">
        <v>344</v>
      </c>
      <c r="I157" s="136" t="s">
        <v>78</v>
      </c>
      <c r="J157" s="133" t="s">
        <v>278</v>
      </c>
      <c r="K157" s="200" t="s">
        <v>495</v>
      </c>
      <c r="L157" s="133" t="s">
        <v>611</v>
      </c>
      <c r="M157" s="260"/>
      <c r="N157" s="260" t="s">
        <v>615</v>
      </c>
      <c r="O157" s="260" t="s">
        <v>615</v>
      </c>
      <c r="P157" s="260" t="s">
        <v>625</v>
      </c>
      <c r="Q157" s="94"/>
    </row>
    <row r="158" spans="1:17" ht="15.75" hidden="1" customHeight="1" x14ac:dyDescent="0.25">
      <c r="A158" s="154" t="s">
        <v>496</v>
      </c>
      <c r="B158" s="133" t="s">
        <v>15</v>
      </c>
      <c r="C158" s="155" t="s">
        <v>211</v>
      </c>
      <c r="D158" s="133" t="s">
        <v>12</v>
      </c>
      <c r="E158" s="143"/>
      <c r="F158" s="156">
        <v>43227</v>
      </c>
      <c r="G158" s="157" t="s">
        <v>212</v>
      </c>
      <c r="H158" s="162" t="s">
        <v>497</v>
      </c>
      <c r="I158" s="136" t="s">
        <v>56</v>
      </c>
      <c r="J158" s="133" t="s">
        <v>499</v>
      </c>
      <c r="K158" s="200" t="s">
        <v>498</v>
      </c>
      <c r="L158" s="133" t="s">
        <v>611</v>
      </c>
      <c r="M158" s="219"/>
      <c r="N158" s="219" t="s">
        <v>615</v>
      </c>
      <c r="O158" s="219" t="s">
        <v>615</v>
      </c>
      <c r="P158" s="219" t="s">
        <v>625</v>
      </c>
      <c r="Q158" s="94"/>
    </row>
    <row r="159" spans="1:17" ht="15.75" hidden="1" customHeight="1" x14ac:dyDescent="0.25">
      <c r="A159" s="90" t="s">
        <v>500</v>
      </c>
      <c r="B159" s="100" t="s">
        <v>15</v>
      </c>
      <c r="C159" s="87" t="s">
        <v>211</v>
      </c>
      <c r="D159" s="100" t="s">
        <v>12</v>
      </c>
      <c r="E159" s="94"/>
      <c r="F159" s="109">
        <v>43227</v>
      </c>
      <c r="G159" s="110" t="s">
        <v>212</v>
      </c>
      <c r="H159" s="90" t="s">
        <v>501</v>
      </c>
      <c r="I159" s="96" t="s">
        <v>502</v>
      </c>
      <c r="J159" s="100" t="s">
        <v>503</v>
      </c>
      <c r="K159" s="259" t="s">
        <v>504</v>
      </c>
      <c r="L159" s="6"/>
      <c r="M159" s="100" t="s">
        <v>615</v>
      </c>
      <c r="N159" s="100" t="s">
        <v>615</v>
      </c>
      <c r="O159" s="100" t="s">
        <v>615</v>
      </c>
      <c r="P159" s="100" t="s">
        <v>625</v>
      </c>
      <c r="Q159" s="94"/>
    </row>
    <row r="160" spans="1:17" ht="15.75" hidden="1" customHeight="1" x14ac:dyDescent="0.25">
      <c r="A160" s="90" t="s">
        <v>505</v>
      </c>
      <c r="B160" s="100" t="s">
        <v>15</v>
      </c>
      <c r="C160" s="87" t="s">
        <v>211</v>
      </c>
      <c r="D160" s="100" t="s">
        <v>12</v>
      </c>
      <c r="E160" s="94"/>
      <c r="F160" s="109">
        <v>43227</v>
      </c>
      <c r="G160" s="110" t="s">
        <v>212</v>
      </c>
      <c r="H160" s="90" t="s">
        <v>506</v>
      </c>
      <c r="I160" s="96" t="s">
        <v>502</v>
      </c>
      <c r="J160" s="100" t="s">
        <v>503</v>
      </c>
      <c r="K160" s="259" t="s">
        <v>507</v>
      </c>
      <c r="L160" s="6"/>
      <c r="M160" s="100" t="s">
        <v>615</v>
      </c>
      <c r="N160" s="100" t="s">
        <v>615</v>
      </c>
      <c r="O160" s="100" t="s">
        <v>615</v>
      </c>
      <c r="P160" s="100" t="s">
        <v>625</v>
      </c>
      <c r="Q160" s="94"/>
    </row>
    <row r="161" spans="1:17" ht="15.75" hidden="1" customHeight="1" x14ac:dyDescent="0.25">
      <c r="A161" s="154" t="s">
        <v>508</v>
      </c>
      <c r="B161" s="133" t="s">
        <v>15</v>
      </c>
      <c r="C161" s="155" t="s">
        <v>211</v>
      </c>
      <c r="D161" s="133" t="s">
        <v>36</v>
      </c>
      <c r="E161" s="143"/>
      <c r="F161" s="156">
        <v>43227</v>
      </c>
      <c r="G161" s="157" t="s">
        <v>212</v>
      </c>
      <c r="H161" s="154" t="s">
        <v>509</v>
      </c>
      <c r="I161" s="136" t="s">
        <v>502</v>
      </c>
      <c r="J161" s="179" t="s">
        <v>511</v>
      </c>
      <c r="K161" s="255" t="s">
        <v>510</v>
      </c>
      <c r="L161" s="133" t="s">
        <v>611</v>
      </c>
      <c r="M161" s="133"/>
      <c r="N161" s="133" t="s">
        <v>615</v>
      </c>
      <c r="O161" s="133" t="s">
        <v>615</v>
      </c>
      <c r="P161" s="133"/>
      <c r="Q161" s="94"/>
    </row>
    <row r="162" spans="1:17" ht="15.75" hidden="1" customHeight="1" x14ac:dyDescent="0.25">
      <c r="A162" s="154" t="s">
        <v>512</v>
      </c>
      <c r="B162" s="133" t="s">
        <v>15</v>
      </c>
      <c r="C162" s="155" t="s">
        <v>211</v>
      </c>
      <c r="D162" s="133" t="s">
        <v>12</v>
      </c>
      <c r="E162" s="143"/>
      <c r="F162" s="156">
        <v>43227</v>
      </c>
      <c r="G162" s="157" t="s">
        <v>212</v>
      </c>
      <c r="H162" s="162" t="s">
        <v>514</v>
      </c>
      <c r="I162" s="136" t="s">
        <v>37</v>
      </c>
      <c r="J162" s="185" t="s">
        <v>513</v>
      </c>
      <c r="K162" s="179" t="s">
        <v>515</v>
      </c>
      <c r="L162" s="133" t="s">
        <v>611</v>
      </c>
      <c r="M162" s="133"/>
      <c r="N162" s="133"/>
      <c r="O162" s="133"/>
      <c r="P162" s="133"/>
      <c r="Q162" s="94"/>
    </row>
    <row r="163" spans="1:17" ht="15.75" hidden="1" customHeight="1" x14ac:dyDescent="0.25">
      <c r="A163" s="154" t="s">
        <v>516</v>
      </c>
      <c r="B163" s="133" t="s">
        <v>13</v>
      </c>
      <c r="C163" s="155" t="s">
        <v>211</v>
      </c>
      <c r="D163" s="133" t="s">
        <v>12</v>
      </c>
      <c r="E163" s="143"/>
      <c r="F163" s="156">
        <v>43227</v>
      </c>
      <c r="G163" s="157" t="s">
        <v>212</v>
      </c>
      <c r="H163" s="154" t="s">
        <v>517</v>
      </c>
      <c r="I163" s="136" t="s">
        <v>44</v>
      </c>
      <c r="J163" s="162" t="s">
        <v>518</v>
      </c>
      <c r="K163" s="255" t="s">
        <v>519</v>
      </c>
      <c r="L163" s="133" t="s">
        <v>611</v>
      </c>
      <c r="M163" s="133" t="s">
        <v>625</v>
      </c>
      <c r="N163" s="133" t="s">
        <v>615</v>
      </c>
      <c r="O163" s="133" t="s">
        <v>615</v>
      </c>
      <c r="P163" s="133" t="s">
        <v>625</v>
      </c>
      <c r="Q163" s="94"/>
    </row>
    <row r="164" spans="1:17" ht="15.75" hidden="1" customHeight="1" x14ac:dyDescent="0.25">
      <c r="A164" s="133" t="s">
        <v>520</v>
      </c>
      <c r="B164" s="133" t="s">
        <v>13</v>
      </c>
      <c r="C164" s="135" t="s">
        <v>211</v>
      </c>
      <c r="D164" s="133" t="s">
        <v>12</v>
      </c>
      <c r="E164" s="143"/>
      <c r="F164" s="138">
        <v>43227</v>
      </c>
      <c r="G164" s="139" t="s">
        <v>212</v>
      </c>
      <c r="H164" s="154" t="s">
        <v>517</v>
      </c>
      <c r="I164" s="136" t="s">
        <v>44</v>
      </c>
      <c r="J164" s="154" t="s">
        <v>518</v>
      </c>
      <c r="K164" s="255" t="s">
        <v>521</v>
      </c>
      <c r="L164" s="133" t="s">
        <v>611</v>
      </c>
      <c r="M164" s="133" t="s">
        <v>625</v>
      </c>
      <c r="N164" s="133" t="s">
        <v>615</v>
      </c>
      <c r="O164" s="133" t="s">
        <v>615</v>
      </c>
      <c r="P164" s="133" t="s">
        <v>625</v>
      </c>
      <c r="Q164" s="94"/>
    </row>
    <row r="165" spans="1:17" ht="15.75" hidden="1" customHeight="1" x14ac:dyDescent="0.25">
      <c r="A165" s="90" t="s">
        <v>522</v>
      </c>
      <c r="B165" s="100" t="s">
        <v>15</v>
      </c>
      <c r="C165" s="87" t="s">
        <v>211</v>
      </c>
      <c r="D165" s="100" t="s">
        <v>12</v>
      </c>
      <c r="E165" s="94"/>
      <c r="F165" s="109">
        <v>43227</v>
      </c>
      <c r="G165" s="110" t="s">
        <v>212</v>
      </c>
      <c r="H165" s="90" t="s">
        <v>523</v>
      </c>
      <c r="I165" s="96" t="s">
        <v>14</v>
      </c>
      <c r="J165" s="112" t="s">
        <v>525</v>
      </c>
      <c r="K165" s="253" t="s">
        <v>524</v>
      </c>
      <c r="L165" s="6"/>
      <c r="M165" s="100" t="s">
        <v>615</v>
      </c>
      <c r="N165" s="100" t="s">
        <v>615</v>
      </c>
      <c r="O165" s="100" t="s">
        <v>615</v>
      </c>
      <c r="P165" s="100" t="s">
        <v>615</v>
      </c>
      <c r="Q165" s="94"/>
    </row>
    <row r="166" spans="1:17" ht="15.75" hidden="1" customHeight="1" x14ac:dyDescent="0.25">
      <c r="A166" s="90" t="s">
        <v>526</v>
      </c>
      <c r="B166" s="100" t="s">
        <v>15</v>
      </c>
      <c r="C166" s="87" t="s">
        <v>211</v>
      </c>
      <c r="D166" s="100" t="s">
        <v>12</v>
      </c>
      <c r="E166" s="94"/>
      <c r="F166" s="109">
        <v>43227</v>
      </c>
      <c r="G166" s="110" t="s">
        <v>212</v>
      </c>
      <c r="H166" s="92" t="s">
        <v>131</v>
      </c>
      <c r="I166" s="96" t="s">
        <v>14</v>
      </c>
      <c r="J166" s="90" t="s">
        <v>527</v>
      </c>
      <c r="K166" s="253" t="s">
        <v>528</v>
      </c>
      <c r="L166" s="6"/>
      <c r="M166" s="100" t="s">
        <v>615</v>
      </c>
      <c r="N166" s="100" t="s">
        <v>615</v>
      </c>
      <c r="O166" s="100" t="s">
        <v>615</v>
      </c>
      <c r="P166" s="100" t="s">
        <v>615</v>
      </c>
      <c r="Q166" s="94"/>
    </row>
    <row r="167" spans="1:17" ht="15.75" hidden="1" customHeight="1" x14ac:dyDescent="0.25">
      <c r="A167" s="162" t="s">
        <v>535</v>
      </c>
      <c r="B167" s="133" t="s">
        <v>13</v>
      </c>
      <c r="C167" s="155" t="s">
        <v>211</v>
      </c>
      <c r="D167" s="133" t="s">
        <v>12</v>
      </c>
      <c r="E167" s="143"/>
      <c r="F167" s="156">
        <v>43227</v>
      </c>
      <c r="G167" s="157" t="s">
        <v>212</v>
      </c>
      <c r="H167" s="154" t="s">
        <v>536</v>
      </c>
      <c r="I167" s="136" t="s">
        <v>56</v>
      </c>
      <c r="J167" s="133" t="s">
        <v>537</v>
      </c>
      <c r="K167" s="255" t="s">
        <v>538</v>
      </c>
      <c r="L167" s="133" t="s">
        <v>611</v>
      </c>
      <c r="M167" s="133"/>
      <c r="N167" s="133" t="s">
        <v>615</v>
      </c>
      <c r="O167" s="133" t="s">
        <v>615</v>
      </c>
      <c r="P167" s="133" t="s">
        <v>625</v>
      </c>
      <c r="Q167" s="94"/>
    </row>
    <row r="168" spans="1:17" ht="15.75" hidden="1" customHeight="1" x14ac:dyDescent="0.25">
      <c r="A168" s="103" t="s">
        <v>545</v>
      </c>
      <c r="B168" s="100" t="s">
        <v>15</v>
      </c>
      <c r="C168" s="87" t="s">
        <v>211</v>
      </c>
      <c r="D168" s="100" t="s">
        <v>36</v>
      </c>
      <c r="E168" s="94"/>
      <c r="F168" s="109">
        <v>43227</v>
      </c>
      <c r="G168" s="110" t="s">
        <v>212</v>
      </c>
      <c r="H168" s="100" t="s">
        <v>501</v>
      </c>
      <c r="I168" s="96" t="s">
        <v>502</v>
      </c>
      <c r="J168" s="100" t="s">
        <v>546</v>
      </c>
      <c r="K168" s="253" t="s">
        <v>547</v>
      </c>
      <c r="L168" s="6"/>
      <c r="M168" s="100" t="s">
        <v>625</v>
      </c>
      <c r="N168" s="100" t="s">
        <v>615</v>
      </c>
      <c r="O168" s="100" t="s">
        <v>615</v>
      </c>
      <c r="P168" s="100" t="s">
        <v>625</v>
      </c>
      <c r="Q168" s="94"/>
    </row>
    <row r="169" spans="1:17" ht="15.75" hidden="1" customHeight="1" x14ac:dyDescent="0.25">
      <c r="A169" s="90" t="s">
        <v>548</v>
      </c>
      <c r="B169" s="100" t="s">
        <v>15</v>
      </c>
      <c r="C169" s="87" t="s">
        <v>211</v>
      </c>
      <c r="D169" s="100" t="s">
        <v>36</v>
      </c>
      <c r="E169" s="94"/>
      <c r="F169" s="109">
        <v>43227</v>
      </c>
      <c r="G169" s="110" t="s">
        <v>212</v>
      </c>
      <c r="H169" s="90" t="s">
        <v>391</v>
      </c>
      <c r="I169" s="96" t="s">
        <v>56</v>
      </c>
      <c r="J169" s="100" t="s">
        <v>549</v>
      </c>
      <c r="K169" s="92" t="s">
        <v>550</v>
      </c>
      <c r="L169" s="6"/>
      <c r="M169" s="100"/>
      <c r="N169" s="100"/>
      <c r="O169" s="100"/>
      <c r="P169" s="100"/>
      <c r="Q169" s="94"/>
    </row>
    <row r="170" spans="1:17" ht="15.75" hidden="1" customHeight="1" x14ac:dyDescent="0.25">
      <c r="A170" s="90" t="s">
        <v>551</v>
      </c>
      <c r="B170" s="100" t="s">
        <v>15</v>
      </c>
      <c r="C170" s="87" t="s">
        <v>211</v>
      </c>
      <c r="D170" s="100" t="s">
        <v>12</v>
      </c>
      <c r="E170" s="94"/>
      <c r="F170" s="109">
        <v>43227</v>
      </c>
      <c r="G170" s="110" t="s">
        <v>212</v>
      </c>
      <c r="H170" s="113" t="s">
        <v>552</v>
      </c>
      <c r="I170" s="96" t="s">
        <v>447</v>
      </c>
      <c r="J170" s="90" t="s">
        <v>491</v>
      </c>
      <c r="K170" s="259" t="s">
        <v>553</v>
      </c>
      <c r="L170" s="6"/>
      <c r="M170" s="100" t="s">
        <v>615</v>
      </c>
      <c r="N170" s="100" t="s">
        <v>615</v>
      </c>
      <c r="O170" s="100" t="s">
        <v>615</v>
      </c>
      <c r="P170" s="100" t="s">
        <v>615</v>
      </c>
      <c r="Q170" s="94"/>
    </row>
    <row r="171" spans="1:17" ht="15.75" hidden="1" x14ac:dyDescent="0.25">
      <c r="A171" s="92" t="s">
        <v>554</v>
      </c>
      <c r="B171" s="100" t="s">
        <v>13</v>
      </c>
      <c r="C171" s="87" t="s">
        <v>211</v>
      </c>
      <c r="D171" s="100" t="s">
        <v>12</v>
      </c>
      <c r="E171" s="94"/>
      <c r="F171" s="109">
        <v>43227</v>
      </c>
      <c r="G171" s="110" t="s">
        <v>212</v>
      </c>
      <c r="H171" s="90" t="s">
        <v>237</v>
      </c>
      <c r="I171" s="96" t="s">
        <v>238</v>
      </c>
      <c r="J171" s="90" t="s">
        <v>555</v>
      </c>
      <c r="K171" s="253" t="s">
        <v>556</v>
      </c>
      <c r="L171" s="6"/>
      <c r="M171" s="100" t="s">
        <v>615</v>
      </c>
      <c r="N171" s="100" t="s">
        <v>615</v>
      </c>
      <c r="O171" s="100" t="s">
        <v>615</v>
      </c>
      <c r="P171" s="100" t="s">
        <v>615</v>
      </c>
      <c r="Q171" s="94"/>
    </row>
    <row r="172" spans="1:17" ht="15.75" hidden="1" customHeight="1" x14ac:dyDescent="0.25">
      <c r="A172" s="186" t="s">
        <v>557</v>
      </c>
      <c r="B172" s="133" t="s">
        <v>15</v>
      </c>
      <c r="C172" s="155" t="s">
        <v>211</v>
      </c>
      <c r="D172" s="133" t="s">
        <v>12</v>
      </c>
      <c r="E172" s="143"/>
      <c r="F172" s="156">
        <v>43227</v>
      </c>
      <c r="G172" s="157" t="s">
        <v>212</v>
      </c>
      <c r="H172" s="192" t="s">
        <v>558</v>
      </c>
      <c r="I172" s="136" t="s">
        <v>125</v>
      </c>
      <c r="J172" s="133" t="s">
        <v>559</v>
      </c>
      <c r="K172" s="255" t="s">
        <v>560</v>
      </c>
      <c r="L172" s="133" t="s">
        <v>611</v>
      </c>
      <c r="M172" s="133"/>
      <c r="N172" s="133" t="s">
        <v>615</v>
      </c>
      <c r="O172" s="133" t="s">
        <v>615</v>
      </c>
      <c r="P172" s="133" t="s">
        <v>625</v>
      </c>
      <c r="Q172" s="94"/>
    </row>
    <row r="173" spans="1:17" ht="15" hidden="1" customHeight="1" x14ac:dyDescent="0.25">
      <c r="A173" s="100" t="s">
        <v>561</v>
      </c>
      <c r="B173" s="100" t="s">
        <v>13</v>
      </c>
      <c r="C173" s="87" t="s">
        <v>211</v>
      </c>
      <c r="D173" s="100" t="s">
        <v>12</v>
      </c>
      <c r="E173" s="94"/>
      <c r="F173" s="109">
        <v>43227</v>
      </c>
      <c r="G173" s="110" t="s">
        <v>212</v>
      </c>
      <c r="H173" s="100" t="s">
        <v>136</v>
      </c>
      <c r="I173" s="96" t="s">
        <v>71</v>
      </c>
      <c r="J173" s="100" t="s">
        <v>562</v>
      </c>
      <c r="K173" s="253" t="s">
        <v>563</v>
      </c>
      <c r="L173" s="6"/>
      <c r="M173" s="100" t="s">
        <v>615</v>
      </c>
      <c r="N173" s="100" t="s">
        <v>615</v>
      </c>
      <c r="O173" s="100" t="s">
        <v>615</v>
      </c>
      <c r="P173" s="100" t="s">
        <v>625</v>
      </c>
      <c r="Q173" s="94"/>
    </row>
    <row r="174" spans="1:17" ht="15" hidden="1" customHeight="1" x14ac:dyDescent="0.25">
      <c r="A174" s="100" t="s">
        <v>564</v>
      </c>
      <c r="B174" s="100" t="s">
        <v>15</v>
      </c>
      <c r="C174" s="87" t="s">
        <v>211</v>
      </c>
      <c r="D174" s="100" t="s">
        <v>12</v>
      </c>
      <c r="E174" s="94"/>
      <c r="F174" s="109">
        <v>43227</v>
      </c>
      <c r="G174" s="110" t="s">
        <v>212</v>
      </c>
      <c r="H174" s="100" t="s">
        <v>136</v>
      </c>
      <c r="I174" s="96" t="s">
        <v>71</v>
      </c>
      <c r="J174" s="100" t="s">
        <v>410</v>
      </c>
      <c r="K174" s="253" t="s">
        <v>616</v>
      </c>
      <c r="L174" s="6"/>
      <c r="M174" s="100" t="s">
        <v>615</v>
      </c>
      <c r="N174" s="100" t="s">
        <v>615</v>
      </c>
      <c r="O174" s="100" t="s">
        <v>615</v>
      </c>
      <c r="P174" s="100" t="s">
        <v>625</v>
      </c>
      <c r="Q174" s="94"/>
    </row>
    <row r="175" spans="1:17" ht="16.5" hidden="1" customHeight="1" x14ac:dyDescent="0.3">
      <c r="A175" s="242" t="s">
        <v>565</v>
      </c>
      <c r="B175" s="153" t="s">
        <v>15</v>
      </c>
      <c r="C175" s="181" t="s">
        <v>211</v>
      </c>
      <c r="D175" s="153" t="s">
        <v>12</v>
      </c>
      <c r="E175" s="182"/>
      <c r="F175" s="156">
        <v>43227</v>
      </c>
      <c r="G175" s="157" t="s">
        <v>212</v>
      </c>
      <c r="H175" s="187" t="s">
        <v>566</v>
      </c>
      <c r="I175" s="137" t="s">
        <v>151</v>
      </c>
      <c r="J175" s="153" t="s">
        <v>567</v>
      </c>
      <c r="K175" s="255" t="s">
        <v>568</v>
      </c>
      <c r="L175" s="133" t="s">
        <v>611</v>
      </c>
      <c r="M175" s="133"/>
      <c r="N175" s="133"/>
      <c r="O175" s="133"/>
      <c r="P175" s="133"/>
      <c r="Q175" s="94"/>
    </row>
    <row r="176" spans="1:17" ht="15" hidden="1" customHeight="1" x14ac:dyDescent="0.25">
      <c r="A176" s="199" t="s">
        <v>569</v>
      </c>
      <c r="B176" s="133" t="s">
        <v>13</v>
      </c>
      <c r="C176" s="155" t="s">
        <v>211</v>
      </c>
      <c r="D176" s="133" t="s">
        <v>12</v>
      </c>
      <c r="E176" s="143"/>
      <c r="F176" s="156">
        <v>43227</v>
      </c>
      <c r="G176" s="157" t="s">
        <v>212</v>
      </c>
      <c r="H176" s="199" t="s">
        <v>566</v>
      </c>
      <c r="I176" s="136" t="s">
        <v>151</v>
      </c>
      <c r="J176" s="133" t="s">
        <v>570</v>
      </c>
      <c r="K176" s="255" t="s">
        <v>571</v>
      </c>
      <c r="L176" s="133" t="s">
        <v>611</v>
      </c>
      <c r="M176" s="100" t="s">
        <v>615</v>
      </c>
      <c r="N176" s="100" t="s">
        <v>615</v>
      </c>
      <c r="O176" s="100" t="s">
        <v>615</v>
      </c>
      <c r="P176" s="100" t="s">
        <v>625</v>
      </c>
      <c r="Q176" s="94"/>
    </row>
    <row r="177" spans="1:20" hidden="1" x14ac:dyDescent="0.25">
      <c r="A177" s="187" t="s">
        <v>572</v>
      </c>
      <c r="B177" s="133" t="s">
        <v>13</v>
      </c>
      <c r="C177" s="155" t="s">
        <v>211</v>
      </c>
      <c r="D177" s="133" t="s">
        <v>12</v>
      </c>
      <c r="E177" s="143"/>
      <c r="F177" s="156">
        <v>43227</v>
      </c>
      <c r="G177" s="157" t="s">
        <v>212</v>
      </c>
      <c r="H177" s="199" t="s">
        <v>573</v>
      </c>
      <c r="I177" s="136" t="s">
        <v>238</v>
      </c>
      <c r="J177" s="133" t="s">
        <v>253</v>
      </c>
      <c r="K177" s="255" t="s">
        <v>574</v>
      </c>
      <c r="L177" s="133" t="s">
        <v>611</v>
      </c>
      <c r="M177" s="133"/>
      <c r="N177" s="133" t="s">
        <v>615</v>
      </c>
      <c r="O177" s="133" t="s">
        <v>615</v>
      </c>
      <c r="P177" s="133" t="s">
        <v>625</v>
      </c>
      <c r="Q177" s="94"/>
    </row>
    <row r="178" spans="1:20" hidden="1" x14ac:dyDescent="0.25">
      <c r="A178" s="199" t="s">
        <v>575</v>
      </c>
      <c r="B178" s="133" t="s">
        <v>15</v>
      </c>
      <c r="C178" s="155" t="s">
        <v>211</v>
      </c>
      <c r="D178" s="133" t="s">
        <v>12</v>
      </c>
      <c r="E178" s="143"/>
      <c r="F178" s="156">
        <v>43227</v>
      </c>
      <c r="G178" s="157" t="s">
        <v>212</v>
      </c>
      <c r="H178" s="199" t="s">
        <v>573</v>
      </c>
      <c r="I178" s="136" t="s">
        <v>238</v>
      </c>
      <c r="J178" s="133" t="s">
        <v>269</v>
      </c>
      <c r="K178" s="255" t="s">
        <v>576</v>
      </c>
      <c r="L178" s="133" t="s">
        <v>611</v>
      </c>
      <c r="M178" s="133"/>
      <c r="N178" s="133" t="s">
        <v>615</v>
      </c>
      <c r="O178" s="133" t="s">
        <v>615</v>
      </c>
      <c r="P178" s="133" t="s">
        <v>625</v>
      </c>
      <c r="Q178" s="94"/>
    </row>
    <row r="179" spans="1:20" ht="15" hidden="1" customHeight="1" x14ac:dyDescent="0.25">
      <c r="A179" s="166" t="s">
        <v>577</v>
      </c>
      <c r="B179" s="111" t="s">
        <v>15</v>
      </c>
      <c r="C179" s="128" t="s">
        <v>211</v>
      </c>
      <c r="D179" s="111" t="s">
        <v>12</v>
      </c>
      <c r="E179" s="116"/>
      <c r="F179" s="129">
        <v>43227</v>
      </c>
      <c r="G179" s="130" t="s">
        <v>212</v>
      </c>
      <c r="H179" s="166" t="s">
        <v>578</v>
      </c>
      <c r="I179" s="124" t="s">
        <v>56</v>
      </c>
      <c r="J179" s="111" t="s">
        <v>269</v>
      </c>
      <c r="K179" s="256" t="s">
        <v>622</v>
      </c>
      <c r="L179" s="111" t="s">
        <v>610</v>
      </c>
      <c r="M179" s="100" t="s">
        <v>625</v>
      </c>
      <c r="N179" s="100" t="s">
        <v>615</v>
      </c>
      <c r="O179" s="100" t="s">
        <v>615</v>
      </c>
      <c r="P179" s="100" t="s">
        <v>625</v>
      </c>
      <c r="Q179" s="94"/>
    </row>
    <row r="180" spans="1:20" ht="15" hidden="1" customHeight="1" x14ac:dyDescent="0.25">
      <c r="A180" s="199" t="s">
        <v>579</v>
      </c>
      <c r="B180" s="219" t="s">
        <v>15</v>
      </c>
      <c r="C180" s="155" t="s">
        <v>211</v>
      </c>
      <c r="D180" s="219" t="s">
        <v>12</v>
      </c>
      <c r="E180" s="243"/>
      <c r="F180" s="156">
        <v>43227</v>
      </c>
      <c r="G180" s="157" t="s">
        <v>212</v>
      </c>
      <c r="H180" s="244" t="s">
        <v>580</v>
      </c>
      <c r="I180" s="220" t="s">
        <v>94</v>
      </c>
      <c r="J180" s="219" t="s">
        <v>581</v>
      </c>
      <c r="K180" s="255" t="s">
        <v>582</v>
      </c>
      <c r="L180" s="133" t="s">
        <v>611</v>
      </c>
      <c r="M180" s="133" t="s">
        <v>625</v>
      </c>
      <c r="N180" s="133" t="s">
        <v>615</v>
      </c>
      <c r="O180" s="133" t="s">
        <v>615</v>
      </c>
      <c r="P180" s="133" t="s">
        <v>625</v>
      </c>
      <c r="Q180" s="94"/>
      <c r="S180" t="s">
        <v>632</v>
      </c>
    </row>
    <row r="181" spans="1:20" ht="15" hidden="1" customHeight="1" x14ac:dyDescent="0.25">
      <c r="A181" s="164" t="s">
        <v>583</v>
      </c>
      <c r="B181" s="100" t="s">
        <v>15</v>
      </c>
      <c r="C181" s="87" t="s">
        <v>211</v>
      </c>
      <c r="D181" s="100" t="s">
        <v>12</v>
      </c>
      <c r="E181" s="94"/>
      <c r="F181" s="109">
        <v>43227</v>
      </c>
      <c r="G181" s="110" t="s">
        <v>212</v>
      </c>
      <c r="H181" s="100" t="s">
        <v>587</v>
      </c>
      <c r="I181" s="96" t="s">
        <v>265</v>
      </c>
      <c r="J181" s="100" t="s">
        <v>584</v>
      </c>
      <c r="K181" s="253" t="s">
        <v>585</v>
      </c>
      <c r="L181" s="6"/>
      <c r="M181" s="100" t="s">
        <v>615</v>
      </c>
      <c r="N181" s="100" t="s">
        <v>615</v>
      </c>
      <c r="O181" s="100" t="s">
        <v>615</v>
      </c>
      <c r="P181" s="100" t="s">
        <v>615</v>
      </c>
      <c r="Q181" s="94"/>
      <c r="S181" t="s">
        <v>626</v>
      </c>
      <c r="T181" t="s">
        <v>645</v>
      </c>
    </row>
    <row r="182" spans="1:20" ht="15" hidden="1" customHeight="1" x14ac:dyDescent="0.25">
      <c r="A182" s="147" t="s">
        <v>586</v>
      </c>
      <c r="B182" s="100" t="s">
        <v>15</v>
      </c>
      <c r="C182" s="87" t="s">
        <v>211</v>
      </c>
      <c r="D182" s="100" t="s">
        <v>36</v>
      </c>
      <c r="E182" s="94"/>
      <c r="F182" s="109">
        <v>43227</v>
      </c>
      <c r="G182" s="110" t="s">
        <v>212</v>
      </c>
      <c r="H182" s="100" t="s">
        <v>426</v>
      </c>
      <c r="I182" s="96" t="s">
        <v>56</v>
      </c>
      <c r="J182" s="100" t="s">
        <v>588</v>
      </c>
      <c r="K182" s="146" t="s">
        <v>589</v>
      </c>
      <c r="L182" s="6"/>
      <c r="M182" s="100"/>
      <c r="N182" s="100"/>
      <c r="O182" s="100"/>
      <c r="P182" s="100"/>
      <c r="Q182" s="94"/>
      <c r="S182" t="s">
        <v>624</v>
      </c>
    </row>
    <row r="183" spans="1:20" ht="15" hidden="1" customHeight="1" x14ac:dyDescent="0.25">
      <c r="A183" s="165" t="s">
        <v>590</v>
      </c>
      <c r="B183" s="100" t="s">
        <v>15</v>
      </c>
      <c r="C183" s="87" t="s">
        <v>211</v>
      </c>
      <c r="D183" s="100" t="s">
        <v>36</v>
      </c>
      <c r="E183" s="94"/>
      <c r="F183" s="109">
        <v>43227</v>
      </c>
      <c r="G183" s="110" t="s">
        <v>212</v>
      </c>
      <c r="H183" s="165" t="s">
        <v>592</v>
      </c>
      <c r="I183" s="96" t="s">
        <v>56</v>
      </c>
      <c r="J183" s="100" t="s">
        <v>591</v>
      </c>
      <c r="K183" s="254" t="s">
        <v>593</v>
      </c>
      <c r="L183" s="6"/>
      <c r="M183" s="100"/>
      <c r="N183" s="100"/>
      <c r="O183" s="100"/>
      <c r="P183" s="100"/>
      <c r="Q183" s="94"/>
      <c r="S183" t="s">
        <v>624</v>
      </c>
    </row>
    <row r="184" spans="1:20" ht="15" hidden="1" customHeight="1" x14ac:dyDescent="0.25">
      <c r="A184" s="147" t="s">
        <v>594</v>
      </c>
      <c r="B184" s="100" t="s">
        <v>15</v>
      </c>
      <c r="C184" s="87" t="s">
        <v>211</v>
      </c>
      <c r="D184" s="100" t="s">
        <v>36</v>
      </c>
      <c r="E184" s="4"/>
      <c r="F184" s="109">
        <v>43227</v>
      </c>
      <c r="G184" s="110" t="s">
        <v>212</v>
      </c>
      <c r="H184" s="147" t="s">
        <v>597</v>
      </c>
      <c r="I184" s="96" t="s">
        <v>596</v>
      </c>
      <c r="J184" s="100" t="s">
        <v>595</v>
      </c>
      <c r="K184" s="253" t="s">
        <v>600</v>
      </c>
      <c r="L184" s="6"/>
      <c r="M184" s="100" t="s">
        <v>615</v>
      </c>
      <c r="N184" s="100" t="s">
        <v>615</v>
      </c>
      <c r="O184" s="100" t="s">
        <v>615</v>
      </c>
      <c r="P184" s="100" t="s">
        <v>615</v>
      </c>
      <c r="Q184" s="94"/>
      <c r="S184" t="s">
        <v>624</v>
      </c>
    </row>
    <row r="185" spans="1:20" ht="15" hidden="1" customHeight="1" x14ac:dyDescent="0.25">
      <c r="A185" s="311" t="s">
        <v>598</v>
      </c>
      <c r="B185" s="133" t="s">
        <v>15</v>
      </c>
      <c r="C185" s="155" t="s">
        <v>211</v>
      </c>
      <c r="D185" s="133" t="s">
        <v>12</v>
      </c>
      <c r="E185" s="143"/>
      <c r="F185" s="156">
        <v>43227</v>
      </c>
      <c r="G185" s="157" t="s">
        <v>212</v>
      </c>
      <c r="H185" s="199" t="s">
        <v>599</v>
      </c>
      <c r="I185" s="136" t="s">
        <v>502</v>
      </c>
      <c r="J185" s="133" t="s">
        <v>601</v>
      </c>
      <c r="K185" s="255" t="s">
        <v>602</v>
      </c>
      <c r="L185" s="133" t="s">
        <v>611</v>
      </c>
      <c r="M185" s="100" t="s">
        <v>625</v>
      </c>
      <c r="N185" s="100" t="s">
        <v>615</v>
      </c>
      <c r="O185" s="100" t="s">
        <v>615</v>
      </c>
      <c r="P185" s="100" t="s">
        <v>625</v>
      </c>
      <c r="Q185" s="94"/>
      <c r="S185" t="s">
        <v>626</v>
      </c>
    </row>
    <row r="186" spans="1:20" ht="15" hidden="1" customHeight="1" x14ac:dyDescent="0.25">
      <c r="A186" s="147" t="s">
        <v>603</v>
      </c>
      <c r="B186" s="100" t="s">
        <v>15</v>
      </c>
      <c r="C186" s="87" t="s">
        <v>211</v>
      </c>
      <c r="D186" s="100" t="s">
        <v>12</v>
      </c>
      <c r="E186" s="94"/>
      <c r="F186" s="109">
        <v>43227</v>
      </c>
      <c r="G186" s="110" t="s">
        <v>212</v>
      </c>
      <c r="H186" s="147" t="s">
        <v>604</v>
      </c>
      <c r="I186" s="96" t="s">
        <v>502</v>
      </c>
      <c r="J186" s="100" t="s">
        <v>605</v>
      </c>
      <c r="K186" s="253" t="s">
        <v>606</v>
      </c>
      <c r="L186" s="6"/>
      <c r="M186" s="100" t="s">
        <v>625</v>
      </c>
      <c r="N186" s="100" t="s">
        <v>615</v>
      </c>
      <c r="O186" s="100" t="s">
        <v>615</v>
      </c>
      <c r="P186" s="100" t="s">
        <v>625</v>
      </c>
      <c r="Q186" s="94"/>
      <c r="S186" t="s">
        <v>626</v>
      </c>
    </row>
    <row r="187" spans="1:20" ht="15" hidden="1" customHeight="1" x14ac:dyDescent="0.25">
      <c r="A187" s="199" t="s">
        <v>628</v>
      </c>
      <c r="B187" s="133" t="s">
        <v>15</v>
      </c>
      <c r="C187" s="155" t="s">
        <v>211</v>
      </c>
      <c r="D187" s="133" t="s">
        <v>12</v>
      </c>
      <c r="E187" s="143"/>
      <c r="F187" s="156">
        <v>43227</v>
      </c>
      <c r="G187" s="157" t="s">
        <v>212</v>
      </c>
      <c r="H187" s="199" t="s">
        <v>629</v>
      </c>
      <c r="I187" s="136" t="s">
        <v>159</v>
      </c>
      <c r="J187" s="133" t="s">
        <v>630</v>
      </c>
      <c r="K187" s="255" t="s">
        <v>631</v>
      </c>
      <c r="L187" s="133" t="s">
        <v>611</v>
      </c>
      <c r="M187" s="133" t="s">
        <v>625</v>
      </c>
      <c r="N187" s="133" t="s">
        <v>615</v>
      </c>
      <c r="O187" s="133" t="s">
        <v>615</v>
      </c>
      <c r="P187" s="133" t="s">
        <v>625</v>
      </c>
      <c r="Q187" s="94"/>
      <c r="S187" t="s">
        <v>626</v>
      </c>
    </row>
    <row r="188" spans="1:20" ht="15" hidden="1" customHeight="1" x14ac:dyDescent="0.25">
      <c r="A188" s="201" t="s">
        <v>634</v>
      </c>
      <c r="B188" s="100" t="s">
        <v>13</v>
      </c>
      <c r="C188" s="87" t="s">
        <v>211</v>
      </c>
      <c r="D188" s="100" t="s">
        <v>12</v>
      </c>
      <c r="E188" s="94"/>
      <c r="F188" s="109">
        <v>43227</v>
      </c>
      <c r="G188" s="110" t="s">
        <v>212</v>
      </c>
      <c r="H188" s="147" t="s">
        <v>635</v>
      </c>
      <c r="I188" s="96" t="s">
        <v>265</v>
      </c>
      <c r="J188" s="146" t="s">
        <v>636</v>
      </c>
      <c r="K188" s="253" t="s">
        <v>637</v>
      </c>
      <c r="L188" s="6"/>
      <c r="M188" s="100" t="s">
        <v>615</v>
      </c>
      <c r="N188" s="100" t="s">
        <v>615</v>
      </c>
      <c r="O188" s="100" t="s">
        <v>615</v>
      </c>
      <c r="P188" s="100" t="s">
        <v>615</v>
      </c>
      <c r="Q188" s="94"/>
    </row>
    <row r="189" spans="1:20" ht="15" hidden="1" customHeight="1" x14ac:dyDescent="0.25">
      <c r="A189" s="166" t="s">
        <v>642</v>
      </c>
      <c r="B189" s="111" t="s">
        <v>15</v>
      </c>
      <c r="C189" s="128" t="s">
        <v>211</v>
      </c>
      <c r="D189" s="111" t="s">
        <v>36</v>
      </c>
      <c r="E189" s="116"/>
      <c r="F189" s="129">
        <v>43227</v>
      </c>
      <c r="G189" s="130" t="s">
        <v>212</v>
      </c>
      <c r="H189" s="166" t="s">
        <v>640</v>
      </c>
      <c r="I189" s="124" t="s">
        <v>56</v>
      </c>
      <c r="J189" s="111" t="s">
        <v>245</v>
      </c>
      <c r="K189" s="256" t="s">
        <v>643</v>
      </c>
      <c r="L189" s="111" t="s">
        <v>610</v>
      </c>
      <c r="M189" s="100" t="s">
        <v>615</v>
      </c>
      <c r="N189" s="100" t="s">
        <v>615</v>
      </c>
      <c r="O189" s="100" t="s">
        <v>615</v>
      </c>
      <c r="P189" s="100" t="s">
        <v>625</v>
      </c>
      <c r="Q189" s="94"/>
      <c r="S189" t="s">
        <v>626</v>
      </c>
    </row>
    <row r="190" spans="1:20" ht="15" hidden="1" customHeight="1" x14ac:dyDescent="0.25">
      <c r="A190" s="166" t="s">
        <v>639</v>
      </c>
      <c r="B190" s="111" t="s">
        <v>15</v>
      </c>
      <c r="C190" s="128" t="s">
        <v>211</v>
      </c>
      <c r="D190" s="111" t="s">
        <v>36</v>
      </c>
      <c r="E190" s="116"/>
      <c r="F190" s="129">
        <v>43227</v>
      </c>
      <c r="G190" s="130" t="s">
        <v>212</v>
      </c>
      <c r="H190" s="166" t="s">
        <v>640</v>
      </c>
      <c r="I190" s="124" t="s">
        <v>56</v>
      </c>
      <c r="J190" s="111" t="s">
        <v>641</v>
      </c>
      <c r="K190" s="256" t="s">
        <v>647</v>
      </c>
      <c r="L190" s="111" t="s">
        <v>610</v>
      </c>
      <c r="M190" s="100" t="s">
        <v>615</v>
      </c>
      <c r="N190" s="100" t="s">
        <v>615</v>
      </c>
      <c r="O190" s="100" t="s">
        <v>615</v>
      </c>
      <c r="P190" s="100" t="s">
        <v>625</v>
      </c>
      <c r="Q190" s="94"/>
      <c r="S190" t="s">
        <v>626</v>
      </c>
      <c r="T190" t="s">
        <v>648</v>
      </c>
    </row>
    <row r="191" spans="1:20" ht="15" hidden="1" customHeight="1" x14ac:dyDescent="0.25">
      <c r="A191" s="147"/>
      <c r="B191" s="100"/>
      <c r="C191" s="79"/>
      <c r="D191" s="100"/>
      <c r="E191" s="94"/>
      <c r="F191" s="81"/>
      <c r="G191" s="82"/>
      <c r="H191" s="147"/>
      <c r="I191" s="96"/>
      <c r="J191" s="100"/>
      <c r="K191" s="83"/>
      <c r="M191" s="249"/>
      <c r="N191" s="257"/>
      <c r="O191" s="249"/>
      <c r="P191" s="249"/>
      <c r="Q191" s="94"/>
    </row>
    <row r="192" spans="1:20" ht="15" hidden="1" customHeight="1" x14ac:dyDescent="0.25">
      <c r="A192" s="201"/>
      <c r="B192" s="100"/>
      <c r="C192" s="87"/>
      <c r="D192" s="100"/>
      <c r="E192" s="94"/>
      <c r="F192" s="109"/>
      <c r="G192" s="110"/>
      <c r="H192" s="147"/>
      <c r="I192" s="96"/>
      <c r="J192" s="146"/>
      <c r="K192" s="147"/>
      <c r="M192" s="94"/>
      <c r="N192" s="100"/>
      <c r="O192" s="94"/>
      <c r="P192" s="94"/>
      <c r="Q192" s="94"/>
    </row>
    <row r="193" spans="1:17" ht="15" hidden="1" customHeight="1" x14ac:dyDescent="0.25">
      <c r="A193" s="147"/>
      <c r="B193" s="100"/>
      <c r="C193" s="79"/>
      <c r="D193" s="100"/>
      <c r="E193" s="94"/>
      <c r="F193" s="81"/>
      <c r="G193" s="82"/>
      <c r="H193" s="147"/>
      <c r="I193" s="96"/>
      <c r="J193" s="100"/>
      <c r="K193" s="83"/>
      <c r="M193" s="94"/>
      <c r="N193" s="100"/>
      <c r="O193" s="94"/>
      <c r="P193" s="94"/>
      <c r="Q193" s="94"/>
    </row>
    <row r="194" spans="1:17" ht="15" hidden="1" customHeight="1" x14ac:dyDescent="0.25">
      <c r="A194" s="147"/>
      <c r="B194" s="100"/>
      <c r="C194" s="79"/>
      <c r="D194" s="100"/>
      <c r="E194" s="94"/>
      <c r="F194" s="81"/>
      <c r="G194" s="82"/>
      <c r="H194" s="147"/>
      <c r="I194" s="96"/>
      <c r="J194" s="100"/>
      <c r="K194" s="83"/>
      <c r="M194" s="94"/>
      <c r="N194" s="100"/>
      <c r="O194" s="94"/>
      <c r="P194" s="94"/>
      <c r="Q194" s="94"/>
    </row>
    <row r="195" spans="1:17" ht="15" hidden="1" customHeight="1" x14ac:dyDescent="0.25">
      <c r="Q195" s="94"/>
    </row>
    <row r="196" spans="1:17" ht="15" hidden="1" customHeight="1" x14ac:dyDescent="0.25">
      <c r="A196" s="147"/>
      <c r="B196" s="100"/>
      <c r="C196" s="87"/>
      <c r="D196" s="100"/>
      <c r="E196" s="94"/>
      <c r="F196" s="109"/>
      <c r="G196" s="110"/>
      <c r="H196" s="147"/>
      <c r="I196" s="96"/>
      <c r="J196" s="100"/>
      <c r="K196" s="83"/>
      <c r="M196" s="94"/>
      <c r="N196" s="100"/>
      <c r="O196" s="94"/>
      <c r="P196" s="94"/>
      <c r="Q196" s="94"/>
    </row>
    <row r="197" spans="1:17" ht="15" hidden="1" customHeight="1" x14ac:dyDescent="0.25">
      <c r="A197" s="147"/>
      <c r="B197" s="100"/>
      <c r="C197" s="79"/>
      <c r="D197" s="100"/>
      <c r="E197" s="94"/>
      <c r="F197" s="81"/>
      <c r="G197" s="82"/>
      <c r="H197" s="147"/>
      <c r="I197" s="96"/>
      <c r="J197" s="100"/>
      <c r="K197" s="83"/>
      <c r="M197" s="94"/>
      <c r="N197" s="100"/>
      <c r="O197" s="94"/>
      <c r="P197" s="94"/>
      <c r="Q197" s="94"/>
    </row>
    <row r="198" spans="1:17" ht="15" hidden="1" customHeight="1" x14ac:dyDescent="0.25">
      <c r="A198" s="147"/>
      <c r="B198" s="100"/>
      <c r="C198" s="87"/>
      <c r="D198" s="100"/>
      <c r="E198" s="94"/>
      <c r="F198" s="109"/>
      <c r="G198" s="110"/>
      <c r="H198" s="147"/>
      <c r="I198" s="96"/>
      <c r="J198" s="100"/>
      <c r="K198" s="83"/>
      <c r="M198" s="94"/>
      <c r="N198" s="100"/>
      <c r="O198" s="94"/>
      <c r="P198" s="94"/>
      <c r="Q198" s="94"/>
    </row>
    <row r="199" spans="1:17" ht="15" hidden="1" customHeight="1" x14ac:dyDescent="0.25">
      <c r="A199" s="94"/>
      <c r="B199" s="94"/>
      <c r="C199" s="94"/>
      <c r="D199" s="94"/>
      <c r="E199" s="94"/>
      <c r="F199" s="94"/>
      <c r="G199" s="94"/>
      <c r="H199" s="94"/>
      <c r="I199" s="96"/>
      <c r="J199" s="94"/>
      <c r="K199" s="94"/>
      <c r="M199" s="94"/>
      <c r="N199" s="94"/>
      <c r="O199" s="94"/>
      <c r="P199" s="94"/>
      <c r="Q199" s="94"/>
    </row>
    <row r="200" spans="1:17" ht="15" hidden="1" customHeight="1" x14ac:dyDescent="0.25">
      <c r="A200" s="94"/>
      <c r="B200" s="94"/>
      <c r="C200" s="94"/>
      <c r="D200" s="94"/>
      <c r="E200" s="94"/>
      <c r="F200" s="94"/>
      <c r="G200" s="94"/>
      <c r="H200" s="94"/>
      <c r="I200" s="96"/>
      <c r="J200" s="94"/>
      <c r="K200" s="94"/>
      <c r="M200" s="94"/>
      <c r="N200" s="94"/>
      <c r="O200" s="94"/>
      <c r="P200" s="94"/>
      <c r="Q200" s="94"/>
    </row>
    <row r="201" spans="1:17" ht="15" hidden="1" customHeight="1" x14ac:dyDescent="0.25">
      <c r="A201" s="94"/>
      <c r="B201" s="94"/>
      <c r="C201" s="94"/>
      <c r="D201" s="94"/>
      <c r="E201" s="94"/>
      <c r="F201" s="94"/>
      <c r="G201" s="94"/>
      <c r="H201" s="94"/>
      <c r="I201" s="96"/>
      <c r="J201" s="94"/>
      <c r="K201" s="94"/>
      <c r="M201" s="94"/>
      <c r="N201" s="94"/>
      <c r="O201" s="94"/>
      <c r="P201" s="94"/>
      <c r="Q201" s="94"/>
    </row>
    <row r="202" spans="1:17" ht="15.75" hidden="1" customHeight="1" x14ac:dyDescent="0.25">
      <c r="A202" s="94"/>
      <c r="B202" s="94"/>
      <c r="C202" s="94"/>
      <c r="D202" s="94"/>
      <c r="E202" s="94"/>
      <c r="F202" s="94"/>
      <c r="G202" s="94"/>
      <c r="H202" s="90"/>
      <c r="I202" s="96"/>
      <c r="J202" s="94"/>
      <c r="K202" s="94"/>
      <c r="M202" s="94"/>
      <c r="N202" s="94"/>
      <c r="O202" s="94"/>
      <c r="P202" s="94"/>
      <c r="Q202" s="94"/>
    </row>
    <row r="203" spans="1:17" ht="15" hidden="1" customHeight="1" x14ac:dyDescent="0.25">
      <c r="A203" s="94"/>
      <c r="B203" s="94"/>
      <c r="C203" s="94"/>
      <c r="D203" s="94"/>
      <c r="E203" s="94"/>
      <c r="F203" s="94"/>
      <c r="G203" s="94"/>
      <c r="H203" s="94"/>
      <c r="I203" s="96"/>
      <c r="J203" s="94"/>
      <c r="K203" s="94"/>
      <c r="M203" s="152"/>
      <c r="N203" s="152"/>
      <c r="O203" s="152"/>
      <c r="P203" s="152"/>
      <c r="Q203" s="94"/>
    </row>
    <row r="204" spans="1:17" ht="15" hidden="1" customHeight="1" x14ac:dyDescent="0.25">
      <c r="A204" s="152"/>
      <c r="B204" s="152"/>
      <c r="C204" s="152"/>
      <c r="D204" s="152"/>
      <c r="E204" s="152"/>
      <c r="F204" s="152"/>
      <c r="G204" s="152"/>
      <c r="H204" s="152"/>
      <c r="I204" s="108"/>
      <c r="J204" s="152"/>
      <c r="K204" s="152"/>
      <c r="L204" s="191"/>
      <c r="M204" s="152"/>
      <c r="N204" s="152"/>
      <c r="O204" s="152"/>
      <c r="P204" s="152"/>
      <c r="Q204" s="94"/>
    </row>
    <row r="205" spans="1:17" ht="15" hidden="1" customHeight="1" x14ac:dyDescent="0.25">
      <c r="A205" s="152"/>
      <c r="B205" s="152"/>
      <c r="C205" s="152"/>
      <c r="D205" s="152"/>
      <c r="E205" s="152"/>
      <c r="F205" s="152"/>
      <c r="G205" s="152"/>
      <c r="H205" s="152"/>
      <c r="I205" s="108"/>
      <c r="J205" s="152"/>
      <c r="K205" s="152"/>
      <c r="L205" s="191"/>
      <c r="M205" s="152"/>
      <c r="N205" s="152"/>
      <c r="O205" s="152"/>
      <c r="P205" s="152"/>
      <c r="Q205" s="94"/>
    </row>
    <row r="206" spans="1:17" ht="15" hidden="1" customHeight="1" x14ac:dyDescent="0.25">
      <c r="A206" s="152"/>
      <c r="B206" s="152"/>
      <c r="C206" s="152"/>
      <c r="D206" s="152"/>
      <c r="E206" s="152"/>
      <c r="F206" s="152"/>
      <c r="G206" s="152"/>
      <c r="H206" s="152"/>
      <c r="I206" s="108"/>
      <c r="J206" s="152"/>
      <c r="K206" s="152"/>
      <c r="L206" s="191"/>
      <c r="M206" s="152"/>
      <c r="N206" s="152"/>
      <c r="O206" s="152"/>
      <c r="P206" s="152"/>
      <c r="Q206" s="94"/>
    </row>
    <row r="207" spans="1:17" ht="15" hidden="1" customHeight="1" x14ac:dyDescent="0.25">
      <c r="A207" s="152"/>
      <c r="B207" s="152"/>
      <c r="C207" s="152"/>
      <c r="D207" s="152"/>
      <c r="E207" s="152"/>
      <c r="F207" s="152"/>
      <c r="G207" s="152"/>
      <c r="H207" s="152"/>
      <c r="I207" s="108"/>
      <c r="J207" s="152"/>
      <c r="K207" s="152"/>
      <c r="L207" s="191"/>
      <c r="M207" s="152"/>
      <c r="N207" s="152"/>
      <c r="O207" s="152"/>
      <c r="P207" s="152"/>
      <c r="Q207" s="94"/>
    </row>
    <row r="208" spans="1:17" ht="15" hidden="1" customHeight="1" x14ac:dyDescent="0.25">
      <c r="A208" s="152"/>
      <c r="B208" s="152"/>
      <c r="C208" s="152"/>
      <c r="D208" s="152"/>
      <c r="E208" s="152"/>
      <c r="F208" s="152"/>
      <c r="G208" s="152"/>
      <c r="H208" s="152"/>
      <c r="I208" s="108"/>
      <c r="J208" s="152"/>
      <c r="K208" s="152"/>
      <c r="L208" s="191"/>
      <c r="M208" s="152"/>
      <c r="N208" s="152"/>
      <c r="O208" s="152"/>
      <c r="P208" s="152"/>
      <c r="Q208" s="94"/>
    </row>
    <row r="209" spans="1:17" ht="15" hidden="1" customHeight="1" x14ac:dyDescent="0.25">
      <c r="A209" s="152"/>
      <c r="B209" s="152"/>
      <c r="C209" s="152"/>
      <c r="D209" s="152"/>
      <c r="E209" s="152"/>
      <c r="F209" s="152"/>
      <c r="G209" s="152"/>
      <c r="H209" s="152"/>
      <c r="I209" s="108"/>
      <c r="J209" s="152"/>
      <c r="K209" s="152"/>
      <c r="L209" s="191"/>
      <c r="M209" s="152"/>
      <c r="N209" s="152"/>
      <c r="O209" s="152"/>
      <c r="P209" s="152"/>
      <c r="Q209" s="94"/>
    </row>
    <row r="210" spans="1:17" ht="15" hidden="1" customHeight="1" x14ac:dyDescent="0.25">
      <c r="A210" s="152"/>
      <c r="B210" s="152"/>
      <c r="C210" s="152"/>
      <c r="D210" s="152"/>
      <c r="E210" s="152"/>
      <c r="F210" s="152"/>
      <c r="G210" s="152"/>
      <c r="H210" s="152"/>
      <c r="I210" s="108"/>
      <c r="J210" s="152"/>
      <c r="K210" s="152"/>
      <c r="L210" s="191"/>
      <c r="M210" s="152"/>
      <c r="N210" s="152"/>
      <c r="O210" s="152"/>
      <c r="P210" s="152"/>
      <c r="Q210" s="94"/>
    </row>
    <row r="211" spans="1:17" ht="15" hidden="1" customHeight="1" x14ac:dyDescent="0.25">
      <c r="A211" s="152"/>
      <c r="B211" s="152"/>
      <c r="C211" s="152"/>
      <c r="D211" s="152"/>
      <c r="E211" s="152"/>
      <c r="F211" s="152"/>
      <c r="G211" s="152"/>
      <c r="H211" s="152"/>
      <c r="I211" s="108"/>
      <c r="J211" s="152"/>
      <c r="K211" s="152"/>
      <c r="L211" s="191"/>
      <c r="M211" s="152"/>
      <c r="N211" s="152"/>
      <c r="O211" s="152"/>
      <c r="P211" s="152"/>
      <c r="Q211" s="94"/>
    </row>
    <row r="212" spans="1:17" ht="15" hidden="1" customHeight="1" x14ac:dyDescent="0.25">
      <c r="A212" s="152"/>
      <c r="B212" s="152"/>
      <c r="C212" s="152"/>
      <c r="D212" s="152"/>
      <c r="E212" s="152"/>
      <c r="F212" s="152"/>
      <c r="G212" s="152"/>
      <c r="H212" s="152"/>
      <c r="I212" s="108"/>
      <c r="J212" s="152"/>
      <c r="K212" s="152"/>
      <c r="L212" s="191"/>
      <c r="M212" s="152"/>
      <c r="N212" s="152"/>
      <c r="O212" s="152"/>
      <c r="P212" s="152"/>
      <c r="Q212" s="94"/>
    </row>
    <row r="213" spans="1:17" ht="15" hidden="1" customHeight="1" x14ac:dyDescent="0.25">
      <c r="A213" s="152"/>
      <c r="B213" s="152"/>
      <c r="C213" s="152"/>
      <c r="D213" s="152"/>
      <c r="E213" s="152"/>
      <c r="F213" s="152"/>
      <c r="G213" s="152"/>
      <c r="H213" s="152"/>
      <c r="I213" s="108"/>
      <c r="J213" s="152"/>
      <c r="K213" s="152"/>
      <c r="L213" s="191"/>
      <c r="M213" s="152"/>
      <c r="N213" s="152"/>
      <c r="O213" s="152"/>
      <c r="P213" s="152"/>
      <c r="Q213" s="94"/>
    </row>
    <row r="214" spans="1:17" ht="15" hidden="1" customHeight="1" x14ac:dyDescent="0.25">
      <c r="A214" s="152"/>
      <c r="B214" s="152"/>
      <c r="C214" s="152"/>
      <c r="D214" s="152"/>
      <c r="E214" s="152"/>
      <c r="F214" s="152"/>
      <c r="G214" s="152"/>
      <c r="H214" s="152"/>
      <c r="I214" s="108"/>
      <c r="J214" s="152"/>
      <c r="K214" s="152"/>
      <c r="L214" s="191"/>
      <c r="M214" s="152"/>
      <c r="N214" s="152"/>
      <c r="O214" s="152"/>
      <c r="P214" s="152"/>
      <c r="Q214" s="94"/>
    </row>
    <row r="215" spans="1:17" ht="15" hidden="1" customHeight="1" x14ac:dyDescent="0.25">
      <c r="A215" s="152"/>
      <c r="B215" s="152"/>
      <c r="C215" s="152"/>
      <c r="D215" s="152"/>
      <c r="E215" s="152"/>
      <c r="F215" s="152"/>
      <c r="G215" s="152"/>
      <c r="H215" s="152"/>
      <c r="I215" s="108"/>
      <c r="J215" s="152"/>
      <c r="K215" s="152"/>
      <c r="L215" s="191"/>
      <c r="M215" s="152"/>
      <c r="N215" s="152"/>
      <c r="O215" s="152"/>
      <c r="P215" s="152"/>
      <c r="Q215" s="94"/>
    </row>
    <row r="216" spans="1:17" ht="15" hidden="1" customHeight="1" x14ac:dyDescent="0.25">
      <c r="A216" s="152"/>
      <c r="B216" s="152"/>
      <c r="C216" s="152"/>
      <c r="D216" s="152"/>
      <c r="E216" s="152"/>
      <c r="F216" s="152"/>
      <c r="G216" s="152"/>
      <c r="H216" s="152"/>
      <c r="I216" s="108"/>
      <c r="J216" s="152"/>
      <c r="K216" s="152"/>
      <c r="L216" s="191"/>
      <c r="M216" s="152"/>
      <c r="N216" s="152"/>
      <c r="O216" s="152"/>
      <c r="P216" s="152"/>
      <c r="Q216" s="94"/>
    </row>
    <row r="217" spans="1:17" ht="15" hidden="1" customHeight="1" x14ac:dyDescent="0.25">
      <c r="A217" s="100" t="s">
        <v>660</v>
      </c>
      <c r="B217" s="100" t="s">
        <v>13</v>
      </c>
      <c r="C217" s="87" t="s">
        <v>211</v>
      </c>
      <c r="D217" s="100" t="s">
        <v>12</v>
      </c>
      <c r="E217" s="94"/>
      <c r="F217" s="109">
        <v>43227</v>
      </c>
      <c r="G217" s="110" t="s">
        <v>212</v>
      </c>
      <c r="H217" s="100" t="s">
        <v>661</v>
      </c>
      <c r="I217" s="96" t="s">
        <v>71</v>
      </c>
      <c r="J217" s="94" t="s">
        <v>662</v>
      </c>
      <c r="K217" s="253" t="s">
        <v>663</v>
      </c>
      <c r="L217" s="6"/>
      <c r="M217" s="100" t="s">
        <v>615</v>
      </c>
      <c r="N217" s="100" t="s">
        <v>615</v>
      </c>
      <c r="O217" s="100" t="s">
        <v>615</v>
      </c>
      <c r="P217" s="100" t="s">
        <v>615</v>
      </c>
      <c r="Q217" s="94"/>
    </row>
    <row r="218" spans="1:17" ht="15" hidden="1" customHeight="1" x14ac:dyDescent="0.25">
      <c r="A218" s="100" t="s">
        <v>669</v>
      </c>
      <c r="B218" s="100" t="s">
        <v>13</v>
      </c>
      <c r="C218" s="87" t="s">
        <v>211</v>
      </c>
      <c r="D218" s="100" t="s">
        <v>12</v>
      </c>
      <c r="E218" s="94"/>
      <c r="F218" s="109">
        <v>43227</v>
      </c>
      <c r="G218" s="110" t="s">
        <v>212</v>
      </c>
      <c r="H218" s="100" t="s">
        <v>661</v>
      </c>
      <c r="I218" s="96" t="s">
        <v>71</v>
      </c>
      <c r="J218" s="94" t="s">
        <v>662</v>
      </c>
      <c r="K218" s="253" t="s">
        <v>670</v>
      </c>
      <c r="L218" s="6"/>
      <c r="M218" s="100" t="s">
        <v>615</v>
      </c>
      <c r="N218" s="100" t="s">
        <v>615</v>
      </c>
      <c r="O218" s="100" t="s">
        <v>615</v>
      </c>
      <c r="P218" s="100" t="s">
        <v>615</v>
      </c>
      <c r="Q218" s="94"/>
    </row>
    <row r="219" spans="1:17" ht="15" hidden="1" customHeight="1" x14ac:dyDescent="0.25">
      <c r="A219" s="111" t="s">
        <v>671</v>
      </c>
      <c r="B219" s="111" t="s">
        <v>15</v>
      </c>
      <c r="C219" s="128" t="s">
        <v>211</v>
      </c>
      <c r="D219" s="111" t="s">
        <v>36</v>
      </c>
      <c r="E219" s="116"/>
      <c r="F219" s="129">
        <v>43227</v>
      </c>
      <c r="G219" s="130" t="s">
        <v>212</v>
      </c>
      <c r="H219" s="111" t="s">
        <v>665</v>
      </c>
      <c r="I219" s="124" t="s">
        <v>44</v>
      </c>
      <c r="J219" s="116" t="s">
        <v>672</v>
      </c>
      <c r="K219" s="121" t="s">
        <v>673</v>
      </c>
      <c r="L219" s="258" t="s">
        <v>610</v>
      </c>
      <c r="M219" s="257" t="s">
        <v>615</v>
      </c>
      <c r="N219" s="257" t="s">
        <v>615</v>
      </c>
      <c r="O219" s="257" t="s">
        <v>615</v>
      </c>
      <c r="P219" s="257" t="s">
        <v>625</v>
      </c>
      <c r="Q219" s="94"/>
    </row>
    <row r="220" spans="1:17" ht="15.75" hidden="1" customHeight="1" x14ac:dyDescent="0.25">
      <c r="A220" s="127" t="s">
        <v>680</v>
      </c>
      <c r="B220" s="111" t="s">
        <v>15</v>
      </c>
      <c r="C220" s="128" t="s">
        <v>211</v>
      </c>
      <c r="D220" s="111" t="s">
        <v>12</v>
      </c>
      <c r="E220" s="116"/>
      <c r="F220" s="129">
        <v>43227</v>
      </c>
      <c r="G220" s="130" t="s">
        <v>212</v>
      </c>
      <c r="H220" s="127" t="s">
        <v>665</v>
      </c>
      <c r="I220" s="124" t="s">
        <v>44</v>
      </c>
      <c r="J220" s="111" t="s">
        <v>681</v>
      </c>
      <c r="K220" s="121" t="s">
        <v>674</v>
      </c>
      <c r="L220" s="111" t="s">
        <v>610</v>
      </c>
      <c r="M220" s="6" t="s">
        <v>615</v>
      </c>
      <c r="N220" s="100" t="s">
        <v>615</v>
      </c>
      <c r="O220" s="100" t="s">
        <v>615</v>
      </c>
      <c r="P220" s="6" t="s">
        <v>625</v>
      </c>
      <c r="Q220" s="94"/>
    </row>
    <row r="221" spans="1:17" ht="15.75" hidden="1" customHeight="1" x14ac:dyDescent="0.25">
      <c r="A221" s="90" t="s">
        <v>682</v>
      </c>
      <c r="B221" s="100" t="s">
        <v>15</v>
      </c>
      <c r="C221" s="87" t="s">
        <v>211</v>
      </c>
      <c r="D221" s="100" t="s">
        <v>36</v>
      </c>
      <c r="E221" s="94"/>
      <c r="F221" s="109">
        <v>43227</v>
      </c>
      <c r="G221" s="110" t="s">
        <v>212</v>
      </c>
      <c r="H221" s="90" t="s">
        <v>143</v>
      </c>
      <c r="I221" s="96" t="s">
        <v>145</v>
      </c>
      <c r="J221" s="100" t="s">
        <v>683</v>
      </c>
      <c r="K221" s="83" t="s">
        <v>684</v>
      </c>
      <c r="L221" s="100"/>
      <c r="M221" s="100" t="s">
        <v>615</v>
      </c>
      <c r="N221" s="100" t="s">
        <v>615</v>
      </c>
      <c r="O221" s="100" t="s">
        <v>615</v>
      </c>
      <c r="P221" s="100" t="s">
        <v>625</v>
      </c>
      <c r="Q221" s="94"/>
    </row>
    <row r="222" spans="1:17" ht="15.75" hidden="1" customHeight="1" x14ac:dyDescent="0.25">
      <c r="A222" s="237" t="s">
        <v>685</v>
      </c>
      <c r="B222" s="100" t="s">
        <v>15</v>
      </c>
      <c r="C222" s="87" t="s">
        <v>211</v>
      </c>
      <c r="D222" s="100" t="s">
        <v>12</v>
      </c>
      <c r="E222" s="94"/>
      <c r="F222" s="109">
        <v>43227</v>
      </c>
      <c r="G222" s="110" t="s">
        <v>212</v>
      </c>
      <c r="H222" s="238" t="s">
        <v>566</v>
      </c>
      <c r="I222" s="96" t="s">
        <v>151</v>
      </c>
      <c r="J222" s="100" t="s">
        <v>686</v>
      </c>
      <c r="K222" s="83" t="s">
        <v>568</v>
      </c>
      <c r="L222" s="6"/>
      <c r="M222" s="6" t="s">
        <v>615</v>
      </c>
      <c r="N222" s="6" t="s">
        <v>615</v>
      </c>
      <c r="O222" s="6" t="s">
        <v>615</v>
      </c>
      <c r="P222" s="6" t="s">
        <v>625</v>
      </c>
      <c r="Q222" s="94"/>
    </row>
    <row r="223" spans="1:17" ht="15.75" hidden="1" customHeight="1" x14ac:dyDescent="0.25">
      <c r="A223" s="245" t="s">
        <v>687</v>
      </c>
      <c r="B223" s="111" t="s">
        <v>15</v>
      </c>
      <c r="C223" s="128" t="s">
        <v>211</v>
      </c>
      <c r="D223" s="111" t="s">
        <v>12</v>
      </c>
      <c r="E223" s="116"/>
      <c r="F223" s="129">
        <v>43227</v>
      </c>
      <c r="G223" s="130" t="s">
        <v>212</v>
      </c>
      <c r="H223" s="245" t="s">
        <v>309</v>
      </c>
      <c r="I223" s="124" t="s">
        <v>44</v>
      </c>
      <c r="J223" s="111" t="s">
        <v>688</v>
      </c>
      <c r="K223" s="121" t="s">
        <v>689</v>
      </c>
      <c r="L223" s="111" t="s">
        <v>610</v>
      </c>
      <c r="M223" s="6" t="s">
        <v>615</v>
      </c>
      <c r="N223" s="6" t="s">
        <v>615</v>
      </c>
      <c r="O223" s="6" t="s">
        <v>615</v>
      </c>
      <c r="P223" s="6" t="s">
        <v>625</v>
      </c>
      <c r="Q223" s="94"/>
    </row>
    <row r="224" spans="1:17" ht="15.75" hidden="1" customHeight="1" x14ac:dyDescent="0.25">
      <c r="A224" s="245" t="s">
        <v>690</v>
      </c>
      <c r="B224" s="111" t="s">
        <v>15</v>
      </c>
      <c r="C224" s="128" t="s">
        <v>211</v>
      </c>
      <c r="D224" s="111" t="s">
        <v>12</v>
      </c>
      <c r="E224" s="116"/>
      <c r="F224" s="129">
        <v>43227</v>
      </c>
      <c r="G224" s="130" t="s">
        <v>212</v>
      </c>
      <c r="H224" s="245" t="s">
        <v>309</v>
      </c>
      <c r="I224" s="124" t="s">
        <v>44</v>
      </c>
      <c r="J224" s="111" t="s">
        <v>691</v>
      </c>
      <c r="K224" s="121" t="s">
        <v>692</v>
      </c>
      <c r="L224" s="111" t="s">
        <v>610</v>
      </c>
      <c r="M224" s="6" t="s">
        <v>615</v>
      </c>
      <c r="N224" s="6" t="s">
        <v>615</v>
      </c>
      <c r="O224" s="6" t="s">
        <v>615</v>
      </c>
      <c r="P224" s="6" t="s">
        <v>625</v>
      </c>
      <c r="Q224" s="94"/>
    </row>
    <row r="225" spans="1:24" ht="15.75" hidden="1" customHeight="1" x14ac:dyDescent="0.25">
      <c r="A225" s="239" t="s">
        <v>693</v>
      </c>
      <c r="B225" s="107" t="s">
        <v>15</v>
      </c>
      <c r="C225" s="87" t="s">
        <v>211</v>
      </c>
      <c r="D225" s="100" t="s">
        <v>12</v>
      </c>
      <c r="E225" s="107"/>
      <c r="F225" s="240">
        <v>43227</v>
      </c>
      <c r="G225" s="110" t="s">
        <v>212</v>
      </c>
      <c r="H225" s="92" t="s">
        <v>694</v>
      </c>
      <c r="I225" s="108" t="s">
        <v>695</v>
      </c>
      <c r="J225" s="107" t="s">
        <v>696</v>
      </c>
      <c r="K225" s="83" t="s">
        <v>697</v>
      </c>
      <c r="L225" s="6"/>
      <c r="M225" s="6" t="s">
        <v>625</v>
      </c>
      <c r="N225" s="6" t="s">
        <v>615</v>
      </c>
      <c r="O225" s="6" t="s">
        <v>615</v>
      </c>
      <c r="P225" s="6" t="s">
        <v>625</v>
      </c>
      <c r="Q225" s="94"/>
    </row>
    <row r="226" spans="1:24" ht="15.75" hidden="1" customHeight="1" x14ac:dyDescent="0.25">
      <c r="A226" s="154" t="s">
        <v>698</v>
      </c>
      <c r="B226" s="133" t="s">
        <v>15</v>
      </c>
      <c r="C226" s="135" t="s">
        <v>211</v>
      </c>
      <c r="D226" s="133" t="s">
        <v>12</v>
      </c>
      <c r="E226" s="133"/>
      <c r="F226" s="138">
        <v>43227</v>
      </c>
      <c r="G226" s="139" t="s">
        <v>212</v>
      </c>
      <c r="H226" s="154" t="s">
        <v>699</v>
      </c>
      <c r="I226" s="136" t="s">
        <v>125</v>
      </c>
      <c r="J226" s="154" t="s">
        <v>700</v>
      </c>
      <c r="K226" s="144" t="s">
        <v>701</v>
      </c>
      <c r="L226" s="133" t="s">
        <v>611</v>
      </c>
      <c r="M226" s="133" t="s">
        <v>625</v>
      </c>
      <c r="N226" s="133" t="s">
        <v>615</v>
      </c>
      <c r="O226" s="133" t="s">
        <v>615</v>
      </c>
      <c r="P226" s="133" t="s">
        <v>625</v>
      </c>
      <c r="Q226" s="94"/>
    </row>
    <row r="227" spans="1:24" ht="15.75" hidden="1" customHeight="1" x14ac:dyDescent="0.25">
      <c r="A227" s="154" t="s">
        <v>702</v>
      </c>
      <c r="B227" s="133" t="s">
        <v>15</v>
      </c>
      <c r="C227" s="135" t="s">
        <v>211</v>
      </c>
      <c r="D227" s="133" t="s">
        <v>36</v>
      </c>
      <c r="E227" s="133"/>
      <c r="F227" s="138">
        <v>43227</v>
      </c>
      <c r="G227" s="139" t="s">
        <v>212</v>
      </c>
      <c r="H227" s="162" t="s">
        <v>703</v>
      </c>
      <c r="I227" s="136" t="s">
        <v>447</v>
      </c>
      <c r="J227" s="133" t="s">
        <v>704</v>
      </c>
      <c r="K227" s="250" t="s">
        <v>705</v>
      </c>
      <c r="L227" s="133" t="s">
        <v>611</v>
      </c>
      <c r="M227" s="133"/>
      <c r="N227" s="133"/>
      <c r="O227" s="133"/>
      <c r="P227" s="133"/>
      <c r="Q227" s="94"/>
    </row>
    <row r="228" spans="1:24" ht="15.75" hidden="1" customHeight="1" x14ac:dyDescent="0.25">
      <c r="A228" s="90" t="s">
        <v>706</v>
      </c>
      <c r="B228" s="100" t="s">
        <v>15</v>
      </c>
      <c r="C228" s="79" t="s">
        <v>211</v>
      </c>
      <c r="D228" s="100" t="s">
        <v>36</v>
      </c>
      <c r="E228" s="100"/>
      <c r="F228" s="81">
        <v>43227</v>
      </c>
      <c r="G228" s="82" t="s">
        <v>212</v>
      </c>
      <c r="H228" s="90" t="s">
        <v>707</v>
      </c>
      <c r="I228" s="96" t="s">
        <v>94</v>
      </c>
      <c r="J228" s="241" t="s">
        <v>708</v>
      </c>
      <c r="K228" s="83" t="s">
        <v>709</v>
      </c>
      <c r="L228" s="6"/>
      <c r="M228" s="6" t="s">
        <v>615</v>
      </c>
      <c r="N228" s="6" t="s">
        <v>615</v>
      </c>
      <c r="O228" s="6" t="s">
        <v>615</v>
      </c>
      <c r="P228" s="6" t="s">
        <v>615</v>
      </c>
      <c r="Q228" s="94"/>
    </row>
    <row r="229" spans="1:24" ht="15.75" hidden="1" customHeight="1" x14ac:dyDescent="0.25">
      <c r="A229" s="127" t="s">
        <v>710</v>
      </c>
      <c r="B229" s="111" t="s">
        <v>15</v>
      </c>
      <c r="C229" s="115" t="s">
        <v>211</v>
      </c>
      <c r="D229" s="111" t="s">
        <v>12</v>
      </c>
      <c r="E229" s="111"/>
      <c r="F229" s="119">
        <v>43227</v>
      </c>
      <c r="G229" s="120" t="s">
        <v>212</v>
      </c>
      <c r="H229" s="131" t="s">
        <v>711</v>
      </c>
      <c r="I229" s="124" t="s">
        <v>56</v>
      </c>
      <c r="J229" s="261" t="s">
        <v>712</v>
      </c>
      <c r="K229" s="121" t="s">
        <v>713</v>
      </c>
      <c r="L229" s="111" t="s">
        <v>610</v>
      </c>
      <c r="M229" s="6" t="s">
        <v>625</v>
      </c>
      <c r="N229" s="6" t="s">
        <v>615</v>
      </c>
      <c r="O229" s="6" t="s">
        <v>615</v>
      </c>
      <c r="P229" s="6" t="s">
        <v>625</v>
      </c>
      <c r="Q229" s="94"/>
    </row>
    <row r="230" spans="1:24" ht="15.75" hidden="1" customHeight="1" x14ac:dyDescent="0.25">
      <c r="A230" s="154" t="s">
        <v>714</v>
      </c>
      <c r="B230" s="133" t="s">
        <v>15</v>
      </c>
      <c r="C230" s="135" t="s">
        <v>211</v>
      </c>
      <c r="D230" s="133" t="s">
        <v>12</v>
      </c>
      <c r="E230" s="133"/>
      <c r="F230" s="138">
        <v>43227</v>
      </c>
      <c r="G230" s="139" t="s">
        <v>212</v>
      </c>
      <c r="H230" s="133"/>
      <c r="I230" s="136" t="s">
        <v>44</v>
      </c>
      <c r="J230" s="162" t="s">
        <v>715</v>
      </c>
      <c r="K230" s="144" t="s">
        <v>716</v>
      </c>
      <c r="L230" s="133" t="s">
        <v>611</v>
      </c>
      <c r="M230" s="133" t="s">
        <v>625</v>
      </c>
      <c r="N230" s="133"/>
      <c r="O230" s="133"/>
      <c r="P230" s="133"/>
      <c r="Q230" s="94"/>
      <c r="R230" t="s">
        <v>737</v>
      </c>
      <c r="X230" t="s">
        <v>752</v>
      </c>
    </row>
    <row r="231" spans="1:24" ht="15.75" hidden="1" customHeight="1" x14ac:dyDescent="0.25">
      <c r="A231" s="154" t="s">
        <v>717</v>
      </c>
      <c r="B231" s="133" t="s">
        <v>13</v>
      </c>
      <c r="C231" s="135" t="s">
        <v>211</v>
      </c>
      <c r="D231" s="133" t="s">
        <v>36</v>
      </c>
      <c r="E231" s="133"/>
      <c r="F231" s="138">
        <v>43227</v>
      </c>
      <c r="G231" s="139" t="s">
        <v>212</v>
      </c>
      <c r="H231" s="154" t="s">
        <v>718</v>
      </c>
      <c r="I231" s="136" t="s">
        <v>56</v>
      </c>
      <c r="J231" s="133" t="s">
        <v>537</v>
      </c>
      <c r="K231" s="144" t="s">
        <v>719</v>
      </c>
      <c r="L231" s="133" t="s">
        <v>611</v>
      </c>
      <c r="M231" s="6" t="s">
        <v>625</v>
      </c>
      <c r="N231" s="6" t="s">
        <v>615</v>
      </c>
      <c r="O231" s="6" t="s">
        <v>615</v>
      </c>
      <c r="P231" s="6" t="s">
        <v>625</v>
      </c>
      <c r="Q231" s="94"/>
    </row>
    <row r="232" spans="1:24" ht="15.75" hidden="1" customHeight="1" x14ac:dyDescent="0.25">
      <c r="A232" s="111" t="s">
        <v>720</v>
      </c>
      <c r="B232" s="111" t="s">
        <v>15</v>
      </c>
      <c r="C232" s="115" t="s">
        <v>211</v>
      </c>
      <c r="D232" s="111" t="s">
        <v>12</v>
      </c>
      <c r="E232" s="111"/>
      <c r="F232" s="119">
        <v>43227</v>
      </c>
      <c r="G232" s="120" t="s">
        <v>212</v>
      </c>
      <c r="H232" s="127" t="s">
        <v>721</v>
      </c>
      <c r="I232" s="124" t="s">
        <v>44</v>
      </c>
      <c r="J232" s="111" t="s">
        <v>722</v>
      </c>
      <c r="K232" s="121" t="s">
        <v>723</v>
      </c>
      <c r="L232" s="111" t="s">
        <v>610</v>
      </c>
      <c r="M232" s="6" t="s">
        <v>615</v>
      </c>
      <c r="N232" s="6" t="s">
        <v>615</v>
      </c>
      <c r="O232" s="6" t="s">
        <v>615</v>
      </c>
      <c r="P232" s="6" t="s">
        <v>615</v>
      </c>
      <c r="Q232" s="94"/>
    </row>
    <row r="233" spans="1:24" ht="15.75" hidden="1" customHeight="1" x14ac:dyDescent="0.25">
      <c r="A233" s="131" t="s">
        <v>724</v>
      </c>
      <c r="B233" s="111" t="s">
        <v>13</v>
      </c>
      <c r="C233" s="115" t="s">
        <v>211</v>
      </c>
      <c r="D233" s="111" t="s">
        <v>12</v>
      </c>
      <c r="E233" s="111"/>
      <c r="F233" s="119">
        <v>43227</v>
      </c>
      <c r="G233" s="120" t="s">
        <v>212</v>
      </c>
      <c r="H233" s="127" t="s">
        <v>309</v>
      </c>
      <c r="I233" s="124" t="s">
        <v>44</v>
      </c>
      <c r="J233" s="111" t="s">
        <v>537</v>
      </c>
      <c r="K233" s="121" t="s">
        <v>725</v>
      </c>
      <c r="L233" s="111" t="s">
        <v>610</v>
      </c>
      <c r="M233" s="6" t="s">
        <v>615</v>
      </c>
      <c r="N233" s="6" t="s">
        <v>615</v>
      </c>
      <c r="O233" s="6" t="s">
        <v>615</v>
      </c>
      <c r="P233" s="6" t="s">
        <v>615</v>
      </c>
      <c r="Q233" s="94"/>
    </row>
    <row r="234" spans="1:24" ht="15.75" hidden="1" customHeight="1" x14ac:dyDescent="0.25">
      <c r="A234" s="127" t="s">
        <v>726</v>
      </c>
      <c r="B234" s="131" t="s">
        <v>15</v>
      </c>
      <c r="C234" s="115" t="s">
        <v>211</v>
      </c>
      <c r="D234" s="111" t="s">
        <v>36</v>
      </c>
      <c r="E234" s="111"/>
      <c r="F234" s="119">
        <v>43227</v>
      </c>
      <c r="G234" s="120" t="s">
        <v>212</v>
      </c>
      <c r="H234" s="131" t="s">
        <v>727</v>
      </c>
      <c r="I234" s="124" t="s">
        <v>56</v>
      </c>
      <c r="J234" s="111" t="s">
        <v>410</v>
      </c>
      <c r="K234" s="121" t="s">
        <v>728</v>
      </c>
      <c r="L234" s="111" t="s">
        <v>610</v>
      </c>
      <c r="M234" s="6" t="s">
        <v>615</v>
      </c>
      <c r="N234" s="6" t="s">
        <v>615</v>
      </c>
      <c r="O234" s="6" t="s">
        <v>615</v>
      </c>
      <c r="P234" s="6" t="s">
        <v>625</v>
      </c>
      <c r="Q234" s="94"/>
    </row>
    <row r="235" spans="1:24" ht="15" hidden="1" customHeight="1" x14ac:dyDescent="0.25">
      <c r="A235" s="133" t="s">
        <v>666</v>
      </c>
      <c r="B235" s="133" t="s">
        <v>15</v>
      </c>
      <c r="C235" s="155" t="s">
        <v>211</v>
      </c>
      <c r="D235" s="133" t="s">
        <v>36</v>
      </c>
      <c r="E235" s="143"/>
      <c r="F235" s="156">
        <v>43227</v>
      </c>
      <c r="G235" s="157" t="s">
        <v>212</v>
      </c>
      <c r="H235" s="133" t="s">
        <v>143</v>
      </c>
      <c r="I235" s="136" t="s">
        <v>145</v>
      </c>
      <c r="J235" s="133" t="s">
        <v>667</v>
      </c>
      <c r="K235" s="144" t="s">
        <v>668</v>
      </c>
      <c r="L235" s="133" t="s">
        <v>611</v>
      </c>
      <c r="M235" s="143"/>
      <c r="N235" s="143"/>
      <c r="O235" s="143"/>
      <c r="P235" s="143"/>
      <c r="Q235" s="94"/>
    </row>
    <row r="236" spans="1:24" ht="15" hidden="1" customHeight="1" x14ac:dyDescent="0.25">
      <c r="A236" s="100" t="s">
        <v>732</v>
      </c>
      <c r="B236" s="332" t="s">
        <v>15</v>
      </c>
      <c r="C236" s="79" t="s">
        <v>211</v>
      </c>
      <c r="D236" s="100" t="s">
        <v>12</v>
      </c>
      <c r="E236" s="94"/>
      <c r="F236" s="81">
        <v>43227</v>
      </c>
      <c r="G236" s="82" t="s">
        <v>212</v>
      </c>
      <c r="H236" s="100" t="s">
        <v>733</v>
      </c>
      <c r="I236" s="96" t="s">
        <v>17</v>
      </c>
      <c r="J236" s="94" t="s">
        <v>734</v>
      </c>
      <c r="K236" s="83" t="s">
        <v>735</v>
      </c>
      <c r="L236" s="100"/>
      <c r="M236" s="100" t="s">
        <v>615</v>
      </c>
      <c r="N236" s="100" t="s">
        <v>615</v>
      </c>
      <c r="O236" s="100" t="s">
        <v>615</v>
      </c>
      <c r="P236" s="100"/>
      <c r="Q236" s="94"/>
    </row>
    <row r="237" spans="1:24" hidden="1" x14ac:dyDescent="0.25">
      <c r="A237" s="100" t="s">
        <v>741</v>
      </c>
      <c r="B237" s="332" t="s">
        <v>15</v>
      </c>
      <c r="C237" s="79" t="s">
        <v>211</v>
      </c>
      <c r="D237" s="100" t="s">
        <v>12</v>
      </c>
      <c r="E237" s="94"/>
      <c r="F237" s="81">
        <v>43227</v>
      </c>
      <c r="G237" s="82" t="s">
        <v>212</v>
      </c>
      <c r="H237" s="100" t="s">
        <v>743</v>
      </c>
      <c r="I237" s="96" t="s">
        <v>238</v>
      </c>
      <c r="J237" s="100" t="s">
        <v>742</v>
      </c>
      <c r="K237" s="83" t="s">
        <v>744</v>
      </c>
      <c r="L237" s="100"/>
      <c r="M237" s="100" t="s">
        <v>615</v>
      </c>
      <c r="N237" s="100" t="s">
        <v>615</v>
      </c>
      <c r="O237" s="100" t="s">
        <v>615</v>
      </c>
      <c r="P237" s="100"/>
      <c r="Q237" s="94"/>
      <c r="R237" t="s">
        <v>752</v>
      </c>
    </row>
    <row r="238" spans="1:24" ht="15" hidden="1" customHeight="1" x14ac:dyDescent="0.25">
      <c r="A238" s="100" t="s">
        <v>745</v>
      </c>
      <c r="B238" s="332" t="s">
        <v>13</v>
      </c>
      <c r="C238" s="79" t="s">
        <v>211</v>
      </c>
      <c r="D238" s="100" t="s">
        <v>12</v>
      </c>
      <c r="E238" s="94"/>
      <c r="F238" s="81">
        <v>43227</v>
      </c>
      <c r="G238" s="82" t="s">
        <v>212</v>
      </c>
      <c r="H238" s="100" t="s">
        <v>746</v>
      </c>
      <c r="I238" s="96" t="s">
        <v>502</v>
      </c>
      <c r="J238" s="100" t="s">
        <v>747</v>
      </c>
      <c r="K238" s="83" t="s">
        <v>748</v>
      </c>
      <c r="L238" s="100"/>
      <c r="M238" s="100" t="s">
        <v>625</v>
      </c>
      <c r="N238" s="100" t="s">
        <v>615</v>
      </c>
      <c r="O238" s="100" t="s">
        <v>615</v>
      </c>
      <c r="P238" s="100"/>
      <c r="Q238" s="94"/>
      <c r="R238" t="s">
        <v>752</v>
      </c>
    </row>
    <row r="239" spans="1:24" ht="15" hidden="1" customHeight="1" x14ac:dyDescent="0.25">
      <c r="A239" s="100" t="s">
        <v>751</v>
      </c>
      <c r="B239" s="332" t="s">
        <v>15</v>
      </c>
      <c r="C239" s="79" t="s">
        <v>211</v>
      </c>
      <c r="D239" s="100" t="s">
        <v>12</v>
      </c>
      <c r="E239" s="94"/>
      <c r="F239" s="81">
        <v>43227</v>
      </c>
      <c r="G239" s="82" t="s">
        <v>212</v>
      </c>
      <c r="H239" s="100" t="s">
        <v>128</v>
      </c>
      <c r="I239" s="96" t="s">
        <v>125</v>
      </c>
      <c r="J239" s="94" t="s">
        <v>749</v>
      </c>
      <c r="K239" s="83" t="s">
        <v>750</v>
      </c>
      <c r="L239" s="100"/>
      <c r="M239" s="100" t="s">
        <v>615</v>
      </c>
      <c r="N239" s="100" t="s">
        <v>615</v>
      </c>
      <c r="O239" s="100" t="s">
        <v>615</v>
      </c>
      <c r="P239" s="100"/>
      <c r="Q239" s="94"/>
      <c r="R239" t="s">
        <v>752</v>
      </c>
    </row>
    <row r="240" spans="1:24" ht="18" hidden="1" x14ac:dyDescent="0.35">
      <c r="A240" s="319" t="s">
        <v>840</v>
      </c>
      <c r="B240" s="100" t="s">
        <v>13</v>
      </c>
      <c r="C240" s="79" t="s">
        <v>211</v>
      </c>
      <c r="D240" s="100" t="s">
        <v>12</v>
      </c>
      <c r="E240" s="100"/>
      <c r="F240" s="81">
        <v>43227</v>
      </c>
      <c r="G240" s="82" t="s">
        <v>212</v>
      </c>
      <c r="H240" s="320" t="s">
        <v>841</v>
      </c>
      <c r="I240" s="96" t="s">
        <v>82</v>
      </c>
      <c r="J240" s="100" t="s">
        <v>842</v>
      </c>
      <c r="K240" s="321" t="s">
        <v>843</v>
      </c>
    </row>
    <row r="241" spans="1:17" ht="18" hidden="1" x14ac:dyDescent="0.35">
      <c r="A241" s="321" t="s">
        <v>844</v>
      </c>
      <c r="B241" s="100" t="s">
        <v>13</v>
      </c>
      <c r="C241" s="79" t="s">
        <v>211</v>
      </c>
      <c r="D241" s="100" t="s">
        <v>12</v>
      </c>
      <c r="E241" s="100"/>
      <c r="F241" s="81">
        <v>43227</v>
      </c>
      <c r="G241" s="82" t="s">
        <v>212</v>
      </c>
      <c r="H241" s="320" t="s">
        <v>841</v>
      </c>
      <c r="I241" s="96" t="s">
        <v>82</v>
      </c>
      <c r="J241" s="100" t="s">
        <v>842</v>
      </c>
      <c r="K241" s="321" t="s">
        <v>843</v>
      </c>
    </row>
    <row r="242" spans="1:17" hidden="1" x14ac:dyDescent="0.25">
      <c r="A242" s="100" t="s">
        <v>839</v>
      </c>
      <c r="B242" s="100" t="s">
        <v>13</v>
      </c>
      <c r="C242" s="79" t="s">
        <v>211</v>
      </c>
      <c r="D242" s="100" t="s">
        <v>12</v>
      </c>
      <c r="E242" s="100"/>
      <c r="F242" s="81">
        <v>43227</v>
      </c>
      <c r="G242" s="82" t="s">
        <v>212</v>
      </c>
      <c r="H242" s="100" t="s">
        <v>838</v>
      </c>
      <c r="I242" s="96" t="s">
        <v>106</v>
      </c>
      <c r="J242" s="100" t="s">
        <v>845</v>
      </c>
      <c r="K242" s="83" t="s">
        <v>846</v>
      </c>
      <c r="M242" s="332" t="s">
        <v>615</v>
      </c>
    </row>
    <row r="243" spans="1:17" hidden="1" x14ac:dyDescent="0.25">
      <c r="A243" s="100" t="s">
        <v>847</v>
      </c>
      <c r="B243" s="100" t="s">
        <v>13</v>
      </c>
      <c r="C243" s="79" t="s">
        <v>211</v>
      </c>
      <c r="D243" s="100" t="s">
        <v>12</v>
      </c>
      <c r="E243" s="100"/>
      <c r="F243" s="81">
        <v>43227</v>
      </c>
      <c r="G243" s="82" t="s">
        <v>212</v>
      </c>
      <c r="H243" s="100" t="s">
        <v>838</v>
      </c>
      <c r="I243" s="96" t="s">
        <v>106</v>
      </c>
      <c r="J243" s="100" t="s">
        <v>848</v>
      </c>
      <c r="K243" s="83" t="s">
        <v>857</v>
      </c>
      <c r="M243" s="332" t="s">
        <v>615</v>
      </c>
    </row>
    <row r="244" spans="1:17" hidden="1" x14ac:dyDescent="0.25"/>
    <row r="245" spans="1:17" ht="15" hidden="1" customHeight="1" x14ac:dyDescent="0.25">
      <c r="A245" s="100"/>
      <c r="B245" s="100"/>
      <c r="C245" s="79"/>
      <c r="D245" s="100"/>
      <c r="E245" s="94"/>
      <c r="F245" s="81"/>
      <c r="G245" s="82"/>
      <c r="H245" s="100"/>
      <c r="I245" s="96"/>
      <c r="J245" s="94"/>
      <c r="K245" s="83"/>
      <c r="L245" s="212"/>
      <c r="M245" s="249"/>
      <c r="N245" s="249"/>
      <c r="O245" s="249"/>
      <c r="P245" s="249"/>
      <c r="Q245" s="94"/>
    </row>
    <row r="246" spans="1:17" ht="15" hidden="1" customHeight="1" x14ac:dyDescent="0.25">
      <c r="A246" s="100"/>
      <c r="B246" s="100"/>
      <c r="C246" s="79"/>
      <c r="D246" s="100"/>
      <c r="E246" s="94"/>
      <c r="F246" s="81"/>
      <c r="G246" s="82"/>
      <c r="H246" s="100"/>
      <c r="I246" s="96"/>
      <c r="J246" s="94"/>
      <c r="K246" s="83"/>
      <c r="L246" s="212"/>
      <c r="M246" s="94"/>
      <c r="N246" s="94"/>
      <c r="O246" s="94"/>
      <c r="P246" s="94"/>
      <c r="Q246" s="94"/>
    </row>
    <row r="247" spans="1:17" ht="15" hidden="1" customHeight="1" x14ac:dyDescent="0.25">
      <c r="A247" s="100"/>
      <c r="B247" s="100"/>
      <c r="C247" s="79"/>
      <c r="D247" s="100"/>
      <c r="E247" s="94"/>
      <c r="F247" s="81"/>
      <c r="G247" s="82"/>
      <c r="H247" s="100"/>
      <c r="I247" s="96"/>
      <c r="J247" s="94"/>
      <c r="K247" s="83"/>
      <c r="L247" s="212"/>
      <c r="M247" s="94"/>
      <c r="N247" s="94"/>
      <c r="O247" s="94"/>
      <c r="P247" s="94"/>
      <c r="Q247" s="94"/>
    </row>
    <row r="248" spans="1:17" ht="15" hidden="1" customHeight="1" x14ac:dyDescent="0.25">
      <c r="Q248" s="94"/>
    </row>
    <row r="249" spans="1:17" ht="15" hidden="1" customHeight="1" x14ac:dyDescent="0.25">
      <c r="Q249" s="94"/>
    </row>
    <row r="250" spans="1:17" ht="15" hidden="1" customHeight="1" x14ac:dyDescent="0.25">
      <c r="A250" s="94"/>
      <c r="B250" s="94"/>
      <c r="C250" s="94"/>
      <c r="D250" s="94"/>
      <c r="E250" s="94"/>
      <c r="F250" s="94"/>
      <c r="G250" s="94"/>
      <c r="H250" s="94"/>
      <c r="I250" s="96"/>
      <c r="J250" s="94"/>
      <c r="K250" s="94"/>
      <c r="L250" s="212"/>
      <c r="M250" s="94"/>
      <c r="N250" s="94"/>
      <c r="O250" s="94"/>
      <c r="P250" s="94"/>
      <c r="Q250" s="94"/>
    </row>
    <row r="251" spans="1:17" ht="15" hidden="1" customHeight="1" x14ac:dyDescent="0.25">
      <c r="A251" s="94"/>
      <c r="B251" s="94"/>
      <c r="C251" s="94"/>
      <c r="D251" s="94"/>
      <c r="E251" s="94"/>
      <c r="F251" s="94"/>
      <c r="G251" s="94"/>
      <c r="H251" s="94"/>
      <c r="I251" s="96"/>
      <c r="J251" s="94"/>
      <c r="K251" s="94"/>
      <c r="L251" s="191"/>
      <c r="M251" s="94"/>
      <c r="N251" s="94"/>
      <c r="O251" s="94"/>
      <c r="P251" s="94"/>
      <c r="Q251" s="94"/>
    </row>
    <row r="252" spans="1:17" ht="15" hidden="1" customHeight="1" x14ac:dyDescent="0.25">
      <c r="A252" s="94"/>
      <c r="B252" s="94"/>
      <c r="C252" s="94"/>
      <c r="D252" s="94"/>
      <c r="E252" s="94"/>
      <c r="F252" s="94"/>
      <c r="G252" s="94"/>
      <c r="H252" s="94"/>
      <c r="I252" s="96"/>
      <c r="J252" s="94"/>
      <c r="K252" s="94"/>
      <c r="L252" s="191"/>
      <c r="M252" s="94"/>
      <c r="N252" s="94"/>
      <c r="O252" s="94"/>
      <c r="P252" s="94"/>
      <c r="Q252" s="94"/>
    </row>
    <row r="253" spans="1:17" ht="15" hidden="1" customHeight="1" x14ac:dyDescent="0.25">
      <c r="A253" s="152"/>
      <c r="B253" s="152"/>
      <c r="C253" s="152"/>
      <c r="D253" s="152"/>
      <c r="E253" s="152"/>
      <c r="F253" s="152"/>
      <c r="G253" s="152"/>
      <c r="H253" s="152"/>
      <c r="I253" s="108"/>
      <c r="J253" s="152"/>
      <c r="K253" s="152"/>
      <c r="L253" s="191"/>
      <c r="M253" s="152"/>
      <c r="N253" s="152"/>
      <c r="O253" s="152"/>
      <c r="P253" s="152"/>
      <c r="Q253" s="94"/>
    </row>
    <row r="254" spans="1:17" ht="15" hidden="1" customHeight="1" x14ac:dyDescent="0.25">
      <c r="A254" s="94"/>
      <c r="B254" s="94"/>
      <c r="C254" s="94"/>
      <c r="D254" s="94"/>
      <c r="E254" s="94"/>
      <c r="F254" s="94"/>
      <c r="G254" s="94"/>
      <c r="H254" s="94"/>
      <c r="I254" s="96"/>
      <c r="J254" s="94"/>
      <c r="K254" s="94"/>
      <c r="L254" s="191"/>
      <c r="M254" s="94"/>
      <c r="N254" s="94"/>
      <c r="O254" s="94"/>
      <c r="P254" s="94"/>
      <c r="Q254" s="94"/>
    </row>
    <row r="255" spans="1:17" ht="15" hidden="1" customHeight="1" x14ac:dyDescent="0.25">
      <c r="A255" s="94"/>
      <c r="B255" s="94"/>
      <c r="C255" s="94"/>
      <c r="D255" s="94"/>
      <c r="E255" s="94"/>
      <c r="F255" s="94"/>
      <c r="G255" s="94"/>
      <c r="H255" s="94"/>
      <c r="I255" s="96"/>
      <c r="J255" s="94"/>
      <c r="K255" s="94"/>
      <c r="L255" s="191"/>
      <c r="M255" s="94"/>
      <c r="N255" s="94"/>
      <c r="O255" s="94"/>
      <c r="P255" s="94"/>
      <c r="Q255" s="94"/>
    </row>
    <row r="256" spans="1:17" ht="15" hidden="1" customHeight="1" x14ac:dyDescent="0.25">
      <c r="A256" s="94"/>
      <c r="B256" s="94"/>
      <c r="C256" s="94"/>
      <c r="D256" s="94"/>
      <c r="E256" s="94"/>
      <c r="F256" s="94"/>
      <c r="G256" s="94"/>
      <c r="H256" s="94"/>
      <c r="I256" s="96"/>
      <c r="J256" s="94"/>
      <c r="K256" s="94"/>
      <c r="L256" s="191"/>
      <c r="M256" s="94"/>
      <c r="N256" s="94"/>
      <c r="O256" s="94"/>
      <c r="P256" s="94"/>
      <c r="Q256" s="94"/>
    </row>
    <row r="257" spans="1:17" ht="15" hidden="1" customHeight="1" x14ac:dyDescent="0.25">
      <c r="A257" s="94"/>
      <c r="B257" s="94"/>
      <c r="C257" s="94"/>
      <c r="D257" s="94"/>
      <c r="E257" s="94"/>
      <c r="F257" s="94"/>
      <c r="G257" s="94"/>
      <c r="H257" s="94"/>
      <c r="I257" s="96"/>
      <c r="J257" s="94"/>
      <c r="K257" s="94"/>
      <c r="L257" s="191"/>
      <c r="M257" s="94"/>
      <c r="N257" s="94"/>
      <c r="O257" s="94"/>
      <c r="P257" s="94"/>
      <c r="Q257" s="94"/>
    </row>
    <row r="258" spans="1:17" ht="15" hidden="1" customHeight="1" x14ac:dyDescent="0.25">
      <c r="A258" s="94"/>
      <c r="B258" s="94"/>
      <c r="C258" s="94"/>
      <c r="D258" s="94"/>
      <c r="E258" s="94"/>
      <c r="F258" s="94"/>
      <c r="G258" s="94"/>
      <c r="H258" s="94"/>
      <c r="I258" s="96"/>
      <c r="J258" s="94"/>
      <c r="K258" s="94"/>
      <c r="L258" s="191"/>
      <c r="M258" s="94"/>
      <c r="N258" s="94"/>
      <c r="O258" s="94"/>
      <c r="P258" s="94"/>
      <c r="Q258" s="94"/>
    </row>
    <row r="259" spans="1:17" ht="15" hidden="1" customHeight="1" x14ac:dyDescent="0.25">
      <c r="A259" s="152"/>
      <c r="B259" s="152"/>
      <c r="C259" s="152"/>
      <c r="D259" s="152"/>
      <c r="E259" s="152"/>
      <c r="F259" s="152"/>
      <c r="G259" s="152"/>
      <c r="H259" s="152"/>
      <c r="I259" s="108"/>
      <c r="J259" s="152"/>
      <c r="K259" s="152"/>
      <c r="L259" s="191"/>
      <c r="M259" s="152"/>
      <c r="N259" s="152"/>
      <c r="O259" s="152"/>
      <c r="P259" s="152"/>
      <c r="Q259" s="152"/>
    </row>
    <row r="265" spans="1:17" ht="15.75" thickBot="1" x14ac:dyDescent="0.3"/>
    <row r="266" spans="1:17" x14ac:dyDescent="0.25">
      <c r="D266" s="318" t="s">
        <v>614</v>
      </c>
    </row>
    <row r="267" spans="1:17" x14ac:dyDescent="0.25">
      <c r="B267" s="79" t="s">
        <v>236</v>
      </c>
      <c r="C267" s="84" t="s">
        <v>237</v>
      </c>
      <c r="D267" s="84" t="s">
        <v>615</v>
      </c>
    </row>
    <row r="268" spans="1:17" ht="15.75" x14ac:dyDescent="0.25">
      <c r="B268" s="90" t="s">
        <v>241</v>
      </c>
      <c r="C268" s="84" t="s">
        <v>237</v>
      </c>
      <c r="D268" s="84" t="s">
        <v>615</v>
      </c>
    </row>
    <row r="269" spans="1:17" x14ac:dyDescent="0.25">
      <c r="B269" s="85" t="s">
        <v>311</v>
      </c>
      <c r="C269" s="85" t="s">
        <v>237</v>
      </c>
      <c r="D269" s="317" t="s">
        <v>615</v>
      </c>
    </row>
    <row r="270" spans="1:17" ht="15.75" x14ac:dyDescent="0.25">
      <c r="B270" s="104" t="s">
        <v>393</v>
      </c>
      <c r="C270" s="105" t="s">
        <v>237</v>
      </c>
      <c r="D270" s="317" t="s">
        <v>615</v>
      </c>
    </row>
    <row r="271" spans="1:17" ht="15.75" x14ac:dyDescent="0.25">
      <c r="B271" s="90" t="s">
        <v>434</v>
      </c>
      <c r="C271" s="90" t="s">
        <v>237</v>
      </c>
      <c r="D271" s="317" t="s">
        <v>615</v>
      </c>
    </row>
    <row r="272" spans="1:17" ht="15.75" x14ac:dyDescent="0.25">
      <c r="B272" s="90" t="s">
        <v>436</v>
      </c>
      <c r="C272" s="90" t="s">
        <v>237</v>
      </c>
      <c r="D272" s="317" t="s">
        <v>615</v>
      </c>
    </row>
    <row r="273" spans="2:4" ht="15.75" x14ac:dyDescent="0.25">
      <c r="B273" s="315" t="s">
        <v>554</v>
      </c>
      <c r="C273" s="90" t="s">
        <v>237</v>
      </c>
      <c r="D273" s="317" t="s">
        <v>615</v>
      </c>
    </row>
    <row r="274" spans="2:4" x14ac:dyDescent="0.25">
      <c r="B274" s="187" t="s">
        <v>572</v>
      </c>
      <c r="C274" s="199" t="s">
        <v>573</v>
      </c>
      <c r="D274" s="316"/>
    </row>
    <row r="275" spans="2:4" x14ac:dyDescent="0.25">
      <c r="B275" s="199" t="s">
        <v>575</v>
      </c>
      <c r="C275" s="199" t="s">
        <v>573</v>
      </c>
      <c r="D275" s="316"/>
    </row>
    <row r="276" spans="2:4" x14ac:dyDescent="0.25">
      <c r="B276" s="317" t="s">
        <v>741</v>
      </c>
      <c r="C276" s="317" t="s">
        <v>743</v>
      </c>
      <c r="D276" s="317" t="s">
        <v>615</v>
      </c>
    </row>
  </sheetData>
  <sortState ref="A97:M169">
    <sortCondition ref="A5"/>
  </sortState>
  <mergeCells count="1">
    <mergeCell ref="A1:L1"/>
  </mergeCells>
  <hyperlinks>
    <hyperlink ref="K40" r:id="rId1"/>
    <hyperlink ref="K41" r:id="rId2" display="mailto:vanina.boglea@yahoo.com"/>
    <hyperlink ref="K5" r:id="rId3"/>
    <hyperlink ref="K45" r:id="rId4"/>
    <hyperlink ref="K46" r:id="rId5"/>
    <hyperlink ref="K39" r:id="rId6"/>
    <hyperlink ref="K38" r:id="rId7" display="mailto:helena.galdunova@unipo.sk"/>
    <hyperlink ref="K37" r:id="rId8" display="mailto:maria.novakova@unipo.sk"/>
    <hyperlink ref="K36" r:id="rId9" display="mailto:ladislav.suhanyi@unipo.sk"/>
    <hyperlink ref="K35" r:id="rId10"/>
    <hyperlink ref="K34" r:id="rId11"/>
    <hyperlink ref="K33" r:id="rId12"/>
    <hyperlink ref="K32" r:id="rId13"/>
    <hyperlink ref="K31" r:id="rId14"/>
    <hyperlink ref="K30" r:id="rId15"/>
    <hyperlink ref="K29" r:id="rId16"/>
    <hyperlink ref="K28" r:id="rId17"/>
    <hyperlink ref="K27" r:id="rId18"/>
    <hyperlink ref="K26" r:id="rId19"/>
    <hyperlink ref="K25" r:id="rId20"/>
    <hyperlink ref="K24" r:id="rId21"/>
    <hyperlink ref="K23" r:id="rId22"/>
    <hyperlink ref="K22" r:id="rId23"/>
    <hyperlink ref="K21" r:id="rId24"/>
    <hyperlink ref="K20" r:id="rId25" display="ana.pinilla@unirioja.es"/>
    <hyperlink ref="K18" r:id="rId26"/>
    <hyperlink ref="K19" r:id="rId27"/>
    <hyperlink ref="K17" r:id="rId28"/>
    <hyperlink ref="K16" r:id="rId29"/>
    <hyperlink ref="K15" r:id="rId30"/>
    <hyperlink ref="K14" r:id="rId31"/>
    <hyperlink ref="K13" r:id="rId32"/>
    <hyperlink ref="K12" r:id="rId33"/>
    <hyperlink ref="K6" r:id="rId34" display="mailto:suto.eva@se-etk.hu"/>
    <hyperlink ref="K47" r:id="rId35"/>
    <hyperlink ref="K48" r:id="rId36"/>
    <hyperlink ref="K49" r:id="rId37"/>
    <hyperlink ref="K50" r:id="rId38"/>
    <hyperlink ref="K52" r:id="rId39"/>
    <hyperlink ref="K53" r:id="rId40"/>
    <hyperlink ref="K55" r:id="rId41"/>
    <hyperlink ref="K56" r:id="rId42"/>
    <hyperlink ref="K43" r:id="rId43"/>
    <hyperlink ref="K61" r:id="rId44"/>
    <hyperlink ref="K62" r:id="rId45"/>
    <hyperlink ref="K63" r:id="rId46"/>
    <hyperlink ref="K64" r:id="rId47"/>
    <hyperlink ref="K65" r:id="rId48"/>
    <hyperlink ref="K66" r:id="rId49"/>
    <hyperlink ref="H67" r:id="rId50" display="Vassiliki.metaxa@uni-due.de"/>
    <hyperlink ref="K67" r:id="rId51"/>
    <hyperlink ref="H68" r:id="rId52" display="Vassiliki.metaxa@uni-due.de"/>
    <hyperlink ref="H69" r:id="rId53" display="Vassiliki.metaxa@uni-due.de"/>
    <hyperlink ref="K69" r:id="rId54"/>
    <hyperlink ref="K68" r:id="rId55"/>
    <hyperlink ref="K70" r:id="rId56"/>
    <hyperlink ref="K75" r:id="rId57"/>
    <hyperlink ref="K76" r:id="rId58"/>
    <hyperlink ref="K77" r:id="rId59"/>
    <hyperlink ref="K78" r:id="rId60"/>
    <hyperlink ref="K79" r:id="rId61"/>
    <hyperlink ref="K80" r:id="rId62"/>
    <hyperlink ref="K81" r:id="rId63"/>
    <hyperlink ref="K82" r:id="rId64"/>
    <hyperlink ref="K83" r:id="rId65"/>
    <hyperlink ref="K84" r:id="rId66"/>
    <hyperlink ref="K85" r:id="rId67"/>
    <hyperlink ref="K86" r:id="rId68"/>
    <hyperlink ref="K87" r:id="rId69"/>
    <hyperlink ref="K88" r:id="rId70"/>
    <hyperlink ref="K89" r:id="rId71"/>
    <hyperlink ref="K90" r:id="rId72"/>
    <hyperlink ref="K91" r:id="rId73"/>
    <hyperlink ref="K92" r:id="rId74"/>
    <hyperlink ref="K93" r:id="rId75"/>
    <hyperlink ref="K94" r:id="rId76"/>
    <hyperlink ref="K95" r:id="rId77"/>
    <hyperlink ref="K96" r:id="rId78"/>
    <hyperlink ref="K97" r:id="rId79"/>
    <hyperlink ref="K98" r:id="rId80"/>
    <hyperlink ref="K99" r:id="rId81"/>
    <hyperlink ref="K100" r:id="rId82"/>
    <hyperlink ref="K101" r:id="rId83"/>
    <hyperlink ref="K102" r:id="rId84"/>
    <hyperlink ref="K103" r:id="rId85"/>
    <hyperlink ref="K104" r:id="rId86"/>
    <hyperlink ref="K105" r:id="rId87"/>
    <hyperlink ref="K106" r:id="rId88"/>
    <hyperlink ref="K107" r:id="rId89"/>
    <hyperlink ref="K108" r:id="rId90"/>
    <hyperlink ref="K109" r:id="rId91"/>
    <hyperlink ref="J110" r:id="rId92" display="nelly.soor@ensea.fr"/>
    <hyperlink ref="K110" r:id="rId93"/>
    <hyperlink ref="K111" r:id="rId94"/>
    <hyperlink ref="K112" r:id="rId95"/>
    <hyperlink ref="K113" r:id="rId96"/>
    <hyperlink ref="K114" r:id="rId97"/>
    <hyperlink ref="K115" r:id="rId98"/>
    <hyperlink ref="K120" r:id="rId99"/>
    <hyperlink ref="K121" r:id="rId100"/>
    <hyperlink ref="K122" r:id="rId101"/>
    <hyperlink ref="K123" r:id="rId102"/>
    <hyperlink ref="K124" r:id="rId103"/>
    <hyperlink ref="K125" r:id="rId104"/>
    <hyperlink ref="K126" r:id="rId105"/>
    <hyperlink ref="K127" r:id="rId106"/>
    <hyperlink ref="K128" r:id="rId107"/>
    <hyperlink ref="K129" r:id="rId108"/>
    <hyperlink ref="K131" r:id="rId109"/>
    <hyperlink ref="K132" r:id="rId110"/>
    <hyperlink ref="K133" r:id="rId111"/>
    <hyperlink ref="K57" r:id="rId112"/>
    <hyperlink ref="K59" r:id="rId113"/>
    <hyperlink ref="K58" r:id="rId114"/>
    <hyperlink ref="K157" r:id="rId115"/>
    <hyperlink ref="K152" r:id="rId116"/>
    <hyperlink ref="K130" r:id="rId117"/>
    <hyperlink ref="K168" r:id="rId118"/>
    <hyperlink ref="K171" r:id="rId119"/>
    <hyperlink ref="K173" r:id="rId120"/>
    <hyperlink ref="K174" r:id="rId121"/>
    <hyperlink ref="K172" r:id="rId122"/>
    <hyperlink ref="K167" r:id="rId123"/>
    <hyperlink ref="K170" r:id="rId124"/>
    <hyperlink ref="K161" r:id="rId125"/>
    <hyperlink ref="K160" r:id="rId126"/>
    <hyperlink ref="K158" r:id="rId127"/>
    <hyperlink ref="K159" r:id="rId128"/>
    <hyperlink ref="K137" r:id="rId129"/>
    <hyperlink ref="K176" r:id="rId130"/>
    <hyperlink ref="K177" r:id="rId131"/>
    <hyperlink ref="K178" r:id="rId132"/>
    <hyperlink ref="K180" r:id="rId133"/>
    <hyperlink ref="K179" r:id="rId134"/>
    <hyperlink ref="K150" r:id="rId135"/>
    <hyperlink ref="K165" r:id="rId136"/>
    <hyperlink ref="K166" r:id="rId137"/>
    <hyperlink ref="K139" r:id="rId138"/>
    <hyperlink ref="K153" r:id="rId139"/>
    <hyperlink ref="K155" r:id="rId140"/>
    <hyperlink ref="K72" r:id="rId141"/>
    <hyperlink ref="K73" r:id="rId142"/>
    <hyperlink ref="K138" r:id="rId143"/>
    <hyperlink ref="K140" r:id="rId144"/>
    <hyperlink ref="K142" r:id="rId145"/>
    <hyperlink ref="K143" r:id="rId146"/>
    <hyperlink ref="K74" r:id="rId147"/>
    <hyperlink ref="K141" r:id="rId148"/>
    <hyperlink ref="K116" r:id="rId149"/>
    <hyperlink ref="K117" r:id="rId150"/>
    <hyperlink ref="K144" r:id="rId151"/>
    <hyperlink ref="K145" r:id="rId152"/>
    <hyperlink ref="K184" r:id="rId153"/>
    <hyperlink ref="K181" r:id="rId154"/>
    <hyperlink ref="K185" r:id="rId155"/>
    <hyperlink ref="K186" r:id="rId156"/>
    <hyperlink ref="K187" r:id="rId157"/>
    <hyperlink ref="K147" r:id="rId158"/>
    <hyperlink ref="K148" r:id="rId159"/>
    <hyperlink ref="K151" r:id="rId160"/>
    <hyperlink ref="K189" r:id="rId161"/>
    <hyperlink ref="K188" r:id="rId162"/>
    <hyperlink ref="K190" r:id="rId163"/>
    <hyperlink ref="K164" r:id="rId164"/>
    <hyperlink ref="K156" r:id="rId165"/>
    <hyperlink ref="K163" r:id="rId166"/>
    <hyperlink ref="K217" r:id="rId167"/>
    <hyperlink ref="K218" r:id="rId168"/>
    <hyperlink ref="K219" r:id="rId169"/>
    <hyperlink ref="K175" r:id="rId170"/>
    <hyperlink ref="K221" r:id="rId171"/>
    <hyperlink ref="K222" r:id="rId172"/>
    <hyperlink ref="K220" r:id="rId173"/>
    <hyperlink ref="K223" r:id="rId174"/>
    <hyperlink ref="K224" r:id="rId175"/>
    <hyperlink ref="K230" r:id="rId176"/>
    <hyperlink ref="K225" r:id="rId177"/>
    <hyperlink ref="K226" r:id="rId178"/>
    <hyperlink ref="K228" r:id="rId179"/>
    <hyperlink ref="K229" r:id="rId180"/>
    <hyperlink ref="K231" r:id="rId181"/>
    <hyperlink ref="K232" r:id="rId182"/>
    <hyperlink ref="K233" r:id="rId183"/>
    <hyperlink ref="K236" r:id="rId184"/>
    <hyperlink ref="K237" r:id="rId185"/>
    <hyperlink ref="K238" r:id="rId186"/>
    <hyperlink ref="K239" r:id="rId187"/>
    <hyperlink ref="K234" r:id="rId188"/>
    <hyperlink ref="K242" r:id="rId189"/>
    <hyperlink ref="K243" r:id="rId190"/>
  </hyperlinks>
  <pageMargins left="0.7" right="0.7" top="0.75" bottom="0.75" header="0.3" footer="0.3"/>
  <pageSetup paperSize="9" orientation="landscape" r:id="rId191"/>
  <tableParts count="1">
    <tablePart r:id="rId19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topLeftCell="D61" workbookViewId="0">
      <selection activeCell="F75" sqref="F75"/>
    </sheetView>
  </sheetViews>
  <sheetFormatPr defaultRowHeight="15" x14ac:dyDescent="0.25"/>
  <cols>
    <col min="6" max="6" width="23.140625" bestFit="1" customWidth="1"/>
    <col min="7" max="7" width="6.7109375" customWidth="1"/>
    <col min="8" max="8" width="51" bestFit="1" customWidth="1"/>
  </cols>
  <sheetData>
    <row r="1" spans="1:28" x14ac:dyDescent="0.25">
      <c r="A1" s="285"/>
      <c r="B1" s="285"/>
      <c r="C1" s="285"/>
      <c r="D1" s="285"/>
      <c r="E1" s="285"/>
      <c r="F1" s="292"/>
      <c r="G1" s="285"/>
      <c r="H1" s="280"/>
      <c r="I1" s="285"/>
      <c r="J1" s="281"/>
      <c r="K1" s="280"/>
      <c r="L1" s="285"/>
      <c r="M1" s="285"/>
      <c r="N1" s="285"/>
      <c r="O1" s="280"/>
      <c r="P1" s="285"/>
      <c r="Q1" s="285"/>
      <c r="R1" s="281"/>
      <c r="S1" s="283"/>
      <c r="T1" s="285"/>
      <c r="U1" s="285"/>
      <c r="V1" s="281"/>
      <c r="W1" s="285"/>
      <c r="X1" s="285"/>
      <c r="Y1" s="280"/>
      <c r="Z1" s="285"/>
      <c r="AA1" s="285"/>
      <c r="AB1" s="280"/>
    </row>
    <row r="2" spans="1:28" x14ac:dyDescent="0.25">
      <c r="A2" s="286"/>
      <c r="B2" s="286"/>
      <c r="C2" s="286"/>
      <c r="D2" s="286"/>
      <c r="E2" s="287"/>
      <c r="F2" s="287"/>
      <c r="G2" s="287"/>
      <c r="H2" s="285"/>
      <c r="I2" s="287"/>
      <c r="J2" s="286"/>
      <c r="K2" s="285"/>
      <c r="L2" s="281"/>
      <c r="M2" s="285"/>
      <c r="N2" s="288"/>
      <c r="P2" s="288"/>
      <c r="R2" s="288"/>
      <c r="T2" s="288"/>
      <c r="V2" s="288"/>
      <c r="W2" s="285"/>
      <c r="X2" s="285"/>
      <c r="Y2" s="280"/>
      <c r="Z2" s="285"/>
      <c r="AA2" s="285"/>
      <c r="AB2" s="280"/>
    </row>
    <row r="3" spans="1:28" x14ac:dyDescent="0.25">
      <c r="A3" s="285"/>
      <c r="B3" s="285"/>
      <c r="C3" s="285"/>
      <c r="D3" s="285"/>
      <c r="E3" s="285"/>
      <c r="F3" s="285"/>
      <c r="G3" s="285"/>
      <c r="H3" s="280"/>
      <c r="I3" s="285"/>
      <c r="J3" s="281"/>
      <c r="K3" s="285"/>
      <c r="L3" s="281"/>
      <c r="M3" s="279"/>
      <c r="N3" s="285"/>
      <c r="O3" s="280"/>
      <c r="P3" s="285"/>
      <c r="Q3" s="280"/>
      <c r="R3" s="285"/>
      <c r="S3" s="281"/>
      <c r="T3" s="285"/>
      <c r="U3" s="280"/>
      <c r="V3" s="285"/>
      <c r="W3" s="285"/>
      <c r="X3" s="285"/>
      <c r="Y3" s="280"/>
      <c r="Z3" s="285"/>
      <c r="AA3" s="285"/>
      <c r="AB3" s="280"/>
    </row>
    <row r="4" spans="1:28" x14ac:dyDescent="0.25">
      <c r="A4" s="281"/>
      <c r="B4" s="281"/>
      <c r="C4" s="281"/>
      <c r="D4" s="281"/>
      <c r="E4" s="285"/>
      <c r="F4" s="285"/>
      <c r="G4" s="288"/>
      <c r="H4" s="279"/>
      <c r="I4" s="287"/>
      <c r="J4" s="286"/>
      <c r="K4" s="287"/>
      <c r="L4" s="286"/>
      <c r="N4" s="288"/>
      <c r="P4" s="288"/>
      <c r="R4" s="288"/>
      <c r="T4" s="288"/>
      <c r="V4" s="288"/>
      <c r="W4" s="285"/>
      <c r="X4" s="285"/>
      <c r="Y4" s="280"/>
      <c r="Z4" s="285"/>
      <c r="AA4" s="285"/>
      <c r="AB4" s="280"/>
    </row>
    <row r="5" spans="1:28" ht="88.5" customHeight="1" x14ac:dyDescent="0.25">
      <c r="A5" s="284"/>
      <c r="B5" s="284"/>
      <c r="C5" s="284"/>
      <c r="D5" s="284"/>
      <c r="E5" s="285"/>
      <c r="F5" s="285"/>
      <c r="G5" s="288"/>
      <c r="I5" s="288"/>
      <c r="J5" s="284"/>
      <c r="K5" s="302"/>
      <c r="L5" s="290"/>
      <c r="M5" s="279"/>
      <c r="N5" s="285"/>
      <c r="O5" s="280"/>
      <c r="P5" s="285"/>
      <c r="Q5" s="280"/>
      <c r="R5" s="285"/>
      <c r="S5" s="281"/>
      <c r="T5" s="285"/>
      <c r="U5" s="280"/>
      <c r="V5" s="285"/>
      <c r="W5" s="285"/>
      <c r="X5" s="285"/>
      <c r="Y5" s="280"/>
      <c r="Z5" s="285"/>
      <c r="AA5" s="285"/>
      <c r="AB5" s="280"/>
    </row>
    <row r="6" spans="1:28" x14ac:dyDescent="0.25">
      <c r="A6" s="281"/>
      <c r="B6" s="281"/>
      <c r="C6" s="281"/>
      <c r="D6" s="281"/>
      <c r="E6" s="299"/>
      <c r="F6" s="299"/>
      <c r="G6" s="299"/>
      <c r="H6" s="300"/>
      <c r="I6" s="285"/>
      <c r="J6" s="281"/>
      <c r="K6" s="285"/>
      <c r="L6" s="281"/>
      <c r="N6" s="288"/>
      <c r="P6" s="288"/>
      <c r="R6" s="288"/>
      <c r="T6" s="288"/>
      <c r="V6" s="288"/>
      <c r="W6" s="285"/>
      <c r="X6" s="285"/>
      <c r="Y6" s="280"/>
      <c r="Z6" s="285"/>
      <c r="AA6" s="285"/>
      <c r="AB6" s="280"/>
    </row>
    <row r="7" spans="1:28" ht="18.75" x14ac:dyDescent="0.3">
      <c r="A7" s="285"/>
      <c r="B7" s="285"/>
      <c r="C7" s="285"/>
      <c r="D7" s="297"/>
      <c r="E7" s="335" t="s">
        <v>830</v>
      </c>
      <c r="F7" s="336"/>
      <c r="G7" s="336"/>
      <c r="H7" s="337"/>
      <c r="I7" s="291"/>
      <c r="J7" s="286"/>
      <c r="K7" s="285"/>
      <c r="L7" s="281"/>
      <c r="M7" s="279"/>
      <c r="N7" s="285"/>
      <c r="O7" s="280"/>
      <c r="P7" s="285"/>
      <c r="Q7" s="280"/>
      <c r="R7" s="285"/>
      <c r="S7" s="281"/>
      <c r="T7" s="285"/>
      <c r="U7" s="280"/>
      <c r="V7" s="285"/>
      <c r="W7" s="285"/>
      <c r="X7" s="285"/>
      <c r="Y7" s="280"/>
      <c r="Z7" s="285"/>
      <c r="AA7" s="285"/>
      <c r="AB7" s="280"/>
    </row>
    <row r="8" spans="1:28" x14ac:dyDescent="0.25">
      <c r="A8" s="286"/>
      <c r="B8" s="286"/>
      <c r="C8" s="286"/>
      <c r="D8" s="298"/>
      <c r="E8" s="275" t="s">
        <v>738</v>
      </c>
      <c r="F8" s="275" t="s">
        <v>827</v>
      </c>
      <c r="G8" s="275" t="s">
        <v>8</v>
      </c>
      <c r="H8" s="301" t="s">
        <v>756</v>
      </c>
      <c r="I8" s="281"/>
      <c r="J8" s="281"/>
      <c r="K8" s="285"/>
      <c r="L8" s="281"/>
      <c r="M8" s="279"/>
      <c r="N8" s="285"/>
      <c r="O8" s="280"/>
      <c r="P8" s="285"/>
      <c r="Q8" s="280"/>
      <c r="R8" s="285"/>
      <c r="S8" s="281"/>
      <c r="T8" s="285"/>
      <c r="U8" s="280"/>
      <c r="V8" s="285"/>
      <c r="W8" s="285"/>
      <c r="X8" s="280"/>
      <c r="Y8" s="285"/>
      <c r="Z8" s="280"/>
      <c r="AA8" s="285"/>
      <c r="AB8" s="285"/>
    </row>
    <row r="9" spans="1:28" x14ac:dyDescent="0.25">
      <c r="A9" s="285"/>
      <c r="B9" s="285"/>
      <c r="C9" s="285"/>
      <c r="D9" s="285"/>
      <c r="E9" s="268">
        <v>1</v>
      </c>
      <c r="F9" s="274" t="s">
        <v>794</v>
      </c>
      <c r="G9" s="269" t="s">
        <v>17</v>
      </c>
      <c r="H9" s="269" t="s">
        <v>764</v>
      </c>
      <c r="I9" s="286"/>
      <c r="J9" s="286"/>
      <c r="K9" s="285"/>
      <c r="L9" s="281"/>
      <c r="N9" s="288"/>
      <c r="P9" s="288"/>
      <c r="R9" s="288"/>
      <c r="T9" s="288"/>
      <c r="V9" s="288"/>
      <c r="W9" s="285"/>
      <c r="X9" s="280"/>
      <c r="Y9" s="285"/>
      <c r="Z9" s="280"/>
      <c r="AA9" s="285"/>
      <c r="AB9" s="285"/>
    </row>
    <row r="10" spans="1:28" x14ac:dyDescent="0.25">
      <c r="A10" s="281"/>
      <c r="B10" s="281"/>
      <c r="C10" s="281"/>
      <c r="D10" s="281"/>
      <c r="E10" s="268">
        <v>2</v>
      </c>
      <c r="F10" s="274" t="s">
        <v>227</v>
      </c>
      <c r="G10" s="269" t="s">
        <v>17</v>
      </c>
      <c r="H10" s="269" t="s">
        <v>764</v>
      </c>
      <c r="I10" s="281"/>
      <c r="J10" s="281"/>
      <c r="K10" s="285"/>
      <c r="L10" s="296"/>
      <c r="M10" s="279"/>
      <c r="N10" s="285"/>
      <c r="O10" s="280"/>
      <c r="P10" s="285"/>
      <c r="Q10" s="280"/>
      <c r="R10" s="285"/>
      <c r="S10" s="281"/>
      <c r="T10" s="285"/>
      <c r="U10" s="280"/>
      <c r="V10" s="285"/>
      <c r="W10" s="285"/>
      <c r="X10" s="280"/>
      <c r="Y10" s="285"/>
      <c r="Z10" s="280"/>
      <c r="AA10" s="285"/>
      <c r="AB10" s="285"/>
    </row>
    <row r="11" spans="1:28" x14ac:dyDescent="0.25">
      <c r="A11" s="284"/>
      <c r="B11" s="284"/>
      <c r="C11" s="284"/>
      <c r="D11" s="284"/>
      <c r="E11" s="268">
        <v>3</v>
      </c>
      <c r="F11" s="274" t="s">
        <v>229</v>
      </c>
      <c r="G11" s="269" t="s">
        <v>17</v>
      </c>
      <c r="H11" s="269" t="s">
        <v>764</v>
      </c>
      <c r="I11" s="281"/>
      <c r="J11" s="281"/>
      <c r="K11" s="285"/>
      <c r="L11" s="281"/>
      <c r="M11" s="279"/>
      <c r="N11" s="285"/>
      <c r="O11" s="280"/>
      <c r="P11" s="285"/>
      <c r="Q11" s="280"/>
      <c r="R11" s="285"/>
      <c r="S11" s="281"/>
      <c r="T11" s="285"/>
      <c r="U11" s="285"/>
      <c r="V11" s="281"/>
      <c r="W11" s="285"/>
      <c r="X11" s="280"/>
      <c r="Y11" s="285"/>
      <c r="Z11" s="280"/>
      <c r="AA11" s="285"/>
      <c r="AB11" s="285"/>
    </row>
    <row r="12" spans="1:28" x14ac:dyDescent="0.25">
      <c r="A12" s="281"/>
      <c r="B12" s="281"/>
      <c r="C12" s="281"/>
      <c r="D12" s="281"/>
      <c r="E12" s="268">
        <v>4</v>
      </c>
      <c r="F12" s="274" t="s">
        <v>779</v>
      </c>
      <c r="G12" s="269" t="s">
        <v>125</v>
      </c>
      <c r="H12" s="269" t="s">
        <v>246</v>
      </c>
      <c r="I12" s="286"/>
      <c r="J12" s="286"/>
      <c r="K12" s="285"/>
      <c r="L12" s="281"/>
      <c r="M12" s="279"/>
      <c r="N12" s="285"/>
      <c r="O12" s="280"/>
      <c r="P12" s="285"/>
      <c r="Q12" s="280"/>
      <c r="R12" s="285"/>
      <c r="S12" s="281"/>
      <c r="T12" s="288"/>
      <c r="V12" s="288"/>
      <c r="W12" s="285"/>
      <c r="X12" s="280"/>
      <c r="Y12" s="285"/>
      <c r="Z12" s="280"/>
      <c r="AA12" s="285"/>
      <c r="AB12" s="285"/>
    </row>
    <row r="13" spans="1:28" x14ac:dyDescent="0.25">
      <c r="A13" s="285"/>
      <c r="B13" s="285"/>
      <c r="C13" s="285"/>
      <c r="D13" s="285"/>
      <c r="E13" s="268">
        <v>5</v>
      </c>
      <c r="F13" s="274" t="s">
        <v>796</v>
      </c>
      <c r="G13" s="269" t="s">
        <v>71</v>
      </c>
      <c r="H13" s="269" t="s">
        <v>795</v>
      </c>
      <c r="I13" s="281"/>
      <c r="J13" s="281"/>
      <c r="K13" s="285"/>
      <c r="L13" s="281"/>
      <c r="N13" s="288"/>
      <c r="P13" s="288"/>
      <c r="R13" s="288"/>
      <c r="T13" s="285"/>
      <c r="U13" s="280"/>
      <c r="V13" s="285"/>
      <c r="W13" s="285"/>
      <c r="X13" s="280"/>
      <c r="Y13" s="285"/>
      <c r="Z13" s="280"/>
      <c r="AA13" s="285"/>
      <c r="AB13" s="285"/>
    </row>
    <row r="14" spans="1:28" x14ac:dyDescent="0.25">
      <c r="A14" s="286"/>
      <c r="B14" s="286"/>
      <c r="C14" s="286"/>
      <c r="D14" s="286"/>
      <c r="E14" s="268">
        <v>6</v>
      </c>
      <c r="F14" s="274" t="s">
        <v>300</v>
      </c>
      <c r="G14" s="269" t="s">
        <v>71</v>
      </c>
      <c r="H14" s="269" t="s">
        <v>795</v>
      </c>
      <c r="I14" s="286"/>
      <c r="J14" s="286"/>
      <c r="K14" s="287"/>
      <c r="L14" s="281"/>
      <c r="M14" s="279"/>
      <c r="N14" s="285"/>
      <c r="O14" s="280"/>
      <c r="P14" s="285"/>
      <c r="Q14" s="280"/>
      <c r="R14" s="285"/>
      <c r="S14" s="281"/>
      <c r="T14" s="288"/>
      <c r="V14" s="288"/>
      <c r="W14" s="285"/>
      <c r="X14" s="280"/>
      <c r="Y14" s="285"/>
      <c r="Z14" s="280"/>
      <c r="AA14" s="285"/>
      <c r="AB14" s="285"/>
    </row>
    <row r="15" spans="1:28" x14ac:dyDescent="0.25">
      <c r="A15" s="285"/>
      <c r="B15" s="285"/>
      <c r="C15" s="285"/>
      <c r="D15" s="285"/>
      <c r="E15" s="268">
        <v>7</v>
      </c>
      <c r="F15" s="274" t="s">
        <v>828</v>
      </c>
      <c r="G15" s="269" t="s">
        <v>71</v>
      </c>
      <c r="H15" s="269" t="s">
        <v>795</v>
      </c>
      <c r="I15" s="281"/>
      <c r="J15" s="281"/>
      <c r="K15" s="285"/>
      <c r="L15" s="281"/>
      <c r="M15" s="279"/>
      <c r="N15" s="285"/>
      <c r="O15" s="280"/>
      <c r="P15" s="285"/>
      <c r="Q15" s="280"/>
      <c r="R15" s="285"/>
      <c r="S15" s="281"/>
      <c r="T15" s="285"/>
      <c r="U15" s="280"/>
      <c r="V15" s="285"/>
      <c r="W15" s="285"/>
      <c r="X15" s="280"/>
      <c r="Y15" s="285"/>
      <c r="Z15" s="280"/>
      <c r="AA15" s="285"/>
      <c r="AB15" s="285"/>
    </row>
    <row r="16" spans="1:28" x14ac:dyDescent="0.25">
      <c r="A16" s="281"/>
      <c r="B16" s="281"/>
      <c r="C16" s="281"/>
      <c r="D16" s="281"/>
      <c r="E16" s="268">
        <v>8</v>
      </c>
      <c r="F16" s="274" t="s">
        <v>759</v>
      </c>
      <c r="G16" s="269" t="s">
        <v>14</v>
      </c>
      <c r="H16" s="269" t="s">
        <v>758</v>
      </c>
      <c r="I16" s="286"/>
      <c r="J16" s="286"/>
      <c r="K16" s="285"/>
      <c r="L16" s="286"/>
      <c r="M16" s="279"/>
      <c r="N16" s="285"/>
      <c r="O16" s="280"/>
      <c r="P16" s="285"/>
      <c r="Q16" s="280"/>
      <c r="R16" s="285"/>
      <c r="S16" s="281"/>
      <c r="T16" s="288"/>
      <c r="V16" s="288"/>
      <c r="W16" s="285"/>
      <c r="X16" s="280"/>
      <c r="Y16" s="285"/>
      <c r="Z16" s="280"/>
      <c r="AA16" s="285"/>
      <c r="AB16" s="285"/>
    </row>
    <row r="17" spans="1:28" x14ac:dyDescent="0.25">
      <c r="A17" s="284"/>
      <c r="B17" s="284"/>
      <c r="C17" s="284"/>
      <c r="D17" s="284"/>
      <c r="E17" s="268">
        <v>9</v>
      </c>
      <c r="F17" s="274" t="s">
        <v>778</v>
      </c>
      <c r="G17" s="269" t="s">
        <v>71</v>
      </c>
      <c r="H17" s="269" t="s">
        <v>374</v>
      </c>
      <c r="I17" s="281"/>
      <c r="J17" s="281"/>
      <c r="K17" s="285"/>
      <c r="L17" s="284"/>
      <c r="N17" s="288"/>
      <c r="P17" s="288"/>
      <c r="R17" s="288"/>
      <c r="T17" s="285"/>
      <c r="U17" s="280"/>
      <c r="V17" s="285"/>
      <c r="W17" s="285"/>
      <c r="X17" s="280"/>
      <c r="Y17" s="285"/>
      <c r="Z17" s="280"/>
      <c r="AA17" s="285"/>
      <c r="AB17" s="285"/>
    </row>
    <row r="18" spans="1:28" x14ac:dyDescent="0.25">
      <c r="A18" s="285"/>
      <c r="B18" s="285"/>
      <c r="C18" s="285"/>
      <c r="D18" s="285"/>
      <c r="E18" s="268">
        <v>10</v>
      </c>
      <c r="F18" s="274" t="s">
        <v>798</v>
      </c>
      <c r="G18" s="269" t="s">
        <v>71</v>
      </c>
      <c r="H18" s="269" t="s">
        <v>374</v>
      </c>
      <c r="I18" s="286"/>
      <c r="J18" s="281"/>
      <c r="K18" s="285"/>
      <c r="L18" s="281"/>
      <c r="M18" s="279"/>
      <c r="N18" s="285"/>
      <c r="O18" s="280"/>
      <c r="P18" s="285"/>
      <c r="Q18" s="280"/>
      <c r="R18" s="285"/>
      <c r="S18" s="281"/>
      <c r="T18" s="285"/>
      <c r="U18" s="280"/>
      <c r="V18" s="285"/>
      <c r="W18" s="285"/>
      <c r="X18" s="280"/>
      <c r="Y18" s="285"/>
      <c r="Z18" s="280"/>
      <c r="AA18" s="285"/>
      <c r="AB18" s="285"/>
    </row>
    <row r="19" spans="1:28" x14ac:dyDescent="0.25">
      <c r="A19" s="286"/>
      <c r="B19" s="286"/>
      <c r="C19" s="286"/>
      <c r="D19" s="286"/>
      <c r="E19" s="268">
        <v>11</v>
      </c>
      <c r="F19" s="274" t="s">
        <v>765</v>
      </c>
      <c r="G19" s="269" t="s">
        <v>37</v>
      </c>
      <c r="H19" s="269" t="s">
        <v>439</v>
      </c>
      <c r="I19" s="284"/>
      <c r="J19" s="286"/>
      <c r="K19" s="285"/>
      <c r="L19" s="281"/>
      <c r="M19" s="279"/>
      <c r="N19" s="285"/>
      <c r="O19" s="280"/>
      <c r="P19" s="285"/>
      <c r="Q19" s="280"/>
      <c r="R19" s="285"/>
      <c r="S19" s="281"/>
      <c r="T19" s="288"/>
      <c r="V19" s="288"/>
      <c r="W19" s="285"/>
      <c r="X19" s="280"/>
      <c r="Y19" s="285"/>
      <c r="Z19" s="280"/>
      <c r="AA19" s="285"/>
      <c r="AB19" s="285"/>
    </row>
    <row r="20" spans="1:28" x14ac:dyDescent="0.25">
      <c r="A20" s="285"/>
      <c r="B20" s="285"/>
      <c r="C20" s="285"/>
      <c r="D20" s="285"/>
      <c r="E20" s="268">
        <v>12</v>
      </c>
      <c r="F20" s="274" t="s">
        <v>773</v>
      </c>
      <c r="G20" s="269" t="s">
        <v>502</v>
      </c>
      <c r="H20" s="269" t="s">
        <v>771</v>
      </c>
      <c r="I20" s="281"/>
      <c r="J20" s="281"/>
      <c r="K20" s="287"/>
      <c r="L20" s="281"/>
      <c r="M20" s="279"/>
      <c r="N20" s="285"/>
      <c r="O20" s="280"/>
      <c r="P20" s="285"/>
      <c r="Q20" s="280"/>
      <c r="R20" s="285"/>
      <c r="S20" s="281"/>
      <c r="T20" s="285"/>
      <c r="U20" s="280"/>
      <c r="V20" s="285"/>
      <c r="W20" s="285"/>
      <c r="X20" s="280"/>
      <c r="Y20" s="285"/>
      <c r="Z20" s="280"/>
      <c r="AA20" s="285"/>
      <c r="AB20" s="285"/>
    </row>
    <row r="21" spans="1:28" x14ac:dyDescent="0.25">
      <c r="A21" s="281"/>
      <c r="B21" s="281"/>
      <c r="C21" s="281"/>
      <c r="D21" s="281"/>
      <c r="E21" s="268">
        <v>13</v>
      </c>
      <c r="F21" s="274" t="s">
        <v>772</v>
      </c>
      <c r="G21" s="269" t="s">
        <v>502</v>
      </c>
      <c r="H21" s="269" t="s">
        <v>771</v>
      </c>
      <c r="I21" s="286"/>
      <c r="J21" s="281"/>
      <c r="K21" s="293"/>
      <c r="L21" s="281"/>
      <c r="M21" s="279"/>
      <c r="N21" s="285"/>
      <c r="O21" s="280"/>
      <c r="P21" s="285"/>
      <c r="Q21" s="280"/>
      <c r="R21" s="285"/>
      <c r="S21" s="281"/>
      <c r="T21" s="285"/>
      <c r="U21" s="285"/>
      <c r="V21" s="281"/>
      <c r="W21" s="285"/>
      <c r="X21" s="280"/>
      <c r="Y21" s="285"/>
      <c r="Z21" s="280"/>
      <c r="AA21" s="285"/>
      <c r="AB21" s="285"/>
    </row>
    <row r="22" spans="1:28" x14ac:dyDescent="0.25">
      <c r="A22" s="284"/>
      <c r="B22" s="284"/>
      <c r="C22" s="284"/>
      <c r="D22" s="284"/>
      <c r="E22" s="268">
        <v>14</v>
      </c>
      <c r="F22" s="274" t="s">
        <v>522</v>
      </c>
      <c r="G22" s="269" t="s">
        <v>14</v>
      </c>
      <c r="H22" s="269" t="s">
        <v>780</v>
      </c>
      <c r="I22" s="281"/>
      <c r="J22" s="286"/>
      <c r="K22" s="285"/>
      <c r="L22" s="286"/>
      <c r="N22" s="288"/>
      <c r="P22" s="288"/>
      <c r="R22" s="288"/>
      <c r="T22" s="288"/>
      <c r="V22" s="288"/>
      <c r="W22" s="285"/>
      <c r="X22" s="280"/>
      <c r="Y22" s="285"/>
      <c r="Z22" s="280"/>
      <c r="AA22" s="285"/>
      <c r="AB22" s="285"/>
    </row>
    <row r="23" spans="1:28" x14ac:dyDescent="0.25">
      <c r="A23" s="285"/>
      <c r="B23" s="285"/>
      <c r="C23" s="285"/>
      <c r="D23" s="285"/>
      <c r="E23" s="268">
        <v>15</v>
      </c>
      <c r="F23" s="274" t="s">
        <v>526</v>
      </c>
      <c r="G23" s="269" t="s">
        <v>14</v>
      </c>
      <c r="H23" s="269" t="s">
        <v>131</v>
      </c>
      <c r="I23" s="286"/>
      <c r="J23" s="281"/>
      <c r="K23" s="285"/>
      <c r="L23" s="284"/>
      <c r="M23" s="279"/>
      <c r="N23" s="285"/>
      <c r="O23" s="280"/>
      <c r="P23" s="285"/>
      <c r="Q23" s="280"/>
      <c r="R23" s="285"/>
      <c r="S23" s="281"/>
      <c r="T23" s="285"/>
      <c r="U23" s="280"/>
      <c r="V23" s="285"/>
      <c r="W23" s="285"/>
      <c r="X23" s="280"/>
      <c r="Y23" s="285"/>
      <c r="Z23" s="280"/>
      <c r="AA23" s="285"/>
      <c r="AB23" s="285"/>
    </row>
    <row r="24" spans="1:28" x14ac:dyDescent="0.25">
      <c r="A24" s="286"/>
      <c r="B24" s="286"/>
      <c r="C24" s="286"/>
      <c r="D24" s="286"/>
      <c r="E24" s="268">
        <v>16</v>
      </c>
      <c r="F24" s="274" t="s">
        <v>788</v>
      </c>
      <c r="G24" s="269" t="s">
        <v>447</v>
      </c>
      <c r="H24" s="269" t="s">
        <v>786</v>
      </c>
      <c r="I24" s="284"/>
      <c r="J24" s="286"/>
      <c r="K24" s="285"/>
      <c r="L24" s="281"/>
      <c r="M24" s="279"/>
      <c r="N24" s="285"/>
      <c r="O24" s="280"/>
      <c r="P24" s="285"/>
      <c r="Q24" s="280"/>
      <c r="R24" s="285"/>
      <c r="S24" s="281"/>
      <c r="T24" s="288"/>
      <c r="V24" s="288"/>
      <c r="W24" s="285"/>
      <c r="X24" s="280"/>
      <c r="Y24" s="285"/>
      <c r="Z24" s="280"/>
      <c r="AA24" s="285"/>
      <c r="AB24" s="285"/>
    </row>
    <row r="25" spans="1:28" x14ac:dyDescent="0.25">
      <c r="A25" s="285"/>
      <c r="B25" s="285"/>
      <c r="C25" s="285"/>
      <c r="D25" s="285"/>
      <c r="E25" s="268">
        <v>17</v>
      </c>
      <c r="F25" s="274" t="s">
        <v>763</v>
      </c>
      <c r="G25" s="269" t="s">
        <v>596</v>
      </c>
      <c r="H25" s="269" t="s">
        <v>597</v>
      </c>
      <c r="I25" s="281"/>
      <c r="J25" s="281"/>
      <c r="K25" s="287"/>
      <c r="L25" s="281"/>
      <c r="N25" s="288"/>
      <c r="P25" s="288"/>
      <c r="R25" s="288"/>
      <c r="T25" s="285"/>
      <c r="U25" s="280"/>
      <c r="V25" s="285"/>
      <c r="W25" s="285"/>
      <c r="X25" s="280"/>
      <c r="Y25" s="285"/>
      <c r="Z25" s="280"/>
      <c r="AA25" s="285"/>
      <c r="AB25" s="285"/>
    </row>
    <row r="26" spans="1:28" x14ac:dyDescent="0.25">
      <c r="A26" s="281"/>
      <c r="B26" s="281"/>
      <c r="C26" s="281"/>
      <c r="D26" s="281"/>
      <c r="E26" s="268">
        <v>18</v>
      </c>
      <c r="F26" s="274" t="s">
        <v>358</v>
      </c>
      <c r="G26" s="269" t="s">
        <v>353</v>
      </c>
      <c r="H26" s="269" t="s">
        <v>355</v>
      </c>
      <c r="I26" s="281"/>
      <c r="J26" s="281"/>
      <c r="K26" s="288"/>
      <c r="L26" s="281"/>
      <c r="M26" s="279"/>
      <c r="N26" s="285"/>
      <c r="O26" s="280"/>
      <c r="P26" s="285"/>
      <c r="Q26" s="280"/>
      <c r="R26" s="285"/>
      <c r="S26" s="281"/>
      <c r="T26" s="288"/>
      <c r="V26" s="288"/>
      <c r="W26" s="285"/>
      <c r="X26" s="280"/>
      <c r="Y26" s="285"/>
      <c r="Z26" s="280"/>
      <c r="AA26" s="285"/>
      <c r="AB26" s="285"/>
    </row>
    <row r="27" spans="1:28" x14ac:dyDescent="0.25">
      <c r="A27" s="284"/>
      <c r="B27" s="284"/>
      <c r="C27" s="284"/>
      <c r="D27" s="284"/>
      <c r="E27" s="268">
        <v>19</v>
      </c>
      <c r="F27" s="274" t="s">
        <v>634</v>
      </c>
      <c r="G27" s="269" t="s">
        <v>265</v>
      </c>
      <c r="H27" s="269" t="s">
        <v>635</v>
      </c>
      <c r="I27" s="286"/>
      <c r="J27" s="286"/>
      <c r="K27" s="285"/>
      <c r="L27" s="281"/>
      <c r="N27" s="288"/>
      <c r="P27" s="288"/>
      <c r="R27" s="288"/>
      <c r="T27" s="285"/>
      <c r="U27" s="280"/>
      <c r="V27" s="285"/>
      <c r="W27" s="285"/>
      <c r="X27" s="280"/>
      <c r="Y27" s="285"/>
      <c r="Z27" s="280"/>
      <c r="AA27" s="285"/>
      <c r="AB27" s="285"/>
    </row>
    <row r="28" spans="1:28" x14ac:dyDescent="0.25">
      <c r="A28" s="285"/>
      <c r="B28" s="285"/>
      <c r="C28" s="285"/>
      <c r="D28" s="285"/>
      <c r="E28" s="268">
        <v>20</v>
      </c>
      <c r="F28" s="274" t="s">
        <v>793</v>
      </c>
      <c r="G28" s="269" t="s">
        <v>265</v>
      </c>
      <c r="H28" s="269" t="s">
        <v>635</v>
      </c>
      <c r="I28" s="284"/>
      <c r="J28" s="281"/>
      <c r="K28" s="285"/>
      <c r="L28" s="281"/>
      <c r="M28" s="279"/>
      <c r="N28" s="285"/>
      <c r="O28" s="280"/>
      <c r="P28" s="285"/>
      <c r="Q28" s="280"/>
      <c r="R28" s="285"/>
      <c r="S28" s="281"/>
      <c r="T28" s="285"/>
      <c r="U28" s="280"/>
      <c r="V28" s="285"/>
      <c r="W28" s="285"/>
      <c r="X28" s="280"/>
      <c r="Y28" s="285"/>
      <c r="Z28" s="280"/>
      <c r="AA28" s="285"/>
      <c r="AB28" s="285"/>
    </row>
    <row r="29" spans="1:28" x14ac:dyDescent="0.25">
      <c r="A29" s="286"/>
      <c r="B29" s="286"/>
      <c r="C29" s="286"/>
      <c r="D29" s="286"/>
      <c r="E29" s="268">
        <v>21</v>
      </c>
      <c r="F29" s="274" t="s">
        <v>678</v>
      </c>
      <c r="G29" s="269" t="s">
        <v>71</v>
      </c>
      <c r="H29" s="269" t="s">
        <v>799</v>
      </c>
      <c r="I29" s="281"/>
      <c r="J29" s="286"/>
      <c r="K29" s="285"/>
      <c r="L29" s="286"/>
      <c r="M29" s="279"/>
      <c r="N29" s="285"/>
      <c r="O29" s="280"/>
      <c r="P29" s="285"/>
      <c r="Q29" s="280"/>
      <c r="R29" s="285"/>
      <c r="S29" s="281"/>
      <c r="T29" s="288"/>
      <c r="V29" s="288"/>
      <c r="W29" s="285"/>
      <c r="X29" s="280"/>
      <c r="Y29" s="285"/>
      <c r="Z29" s="280"/>
      <c r="AA29" s="285"/>
      <c r="AB29" s="285"/>
    </row>
    <row r="30" spans="1:28" x14ac:dyDescent="0.25">
      <c r="A30" s="285"/>
      <c r="B30" s="285"/>
      <c r="C30" s="285"/>
      <c r="D30" s="285"/>
      <c r="E30" s="268">
        <v>22</v>
      </c>
      <c r="F30" s="274" t="s">
        <v>263</v>
      </c>
      <c r="G30" s="269" t="s">
        <v>265</v>
      </c>
      <c r="H30" s="269" t="s">
        <v>268</v>
      </c>
      <c r="I30" s="281"/>
      <c r="J30" s="281"/>
      <c r="K30" s="287"/>
      <c r="L30" s="284"/>
      <c r="N30" s="288"/>
      <c r="P30" s="288"/>
      <c r="R30" s="288"/>
      <c r="T30" s="285"/>
      <c r="U30" s="280"/>
      <c r="V30" s="285"/>
      <c r="W30" s="285"/>
      <c r="X30" s="280"/>
      <c r="Y30" s="285"/>
      <c r="Z30" s="280"/>
      <c r="AA30" s="285"/>
      <c r="AB30" s="285"/>
    </row>
    <row r="31" spans="1:28" x14ac:dyDescent="0.25">
      <c r="A31" s="281"/>
      <c r="B31" s="281"/>
      <c r="C31" s="281"/>
      <c r="D31" s="281"/>
      <c r="E31" s="268">
        <v>23</v>
      </c>
      <c r="F31" s="274" t="s">
        <v>267</v>
      </c>
      <c r="G31" s="269" t="s">
        <v>265</v>
      </c>
      <c r="H31" s="269" t="s">
        <v>268</v>
      </c>
      <c r="I31" s="286"/>
      <c r="J31" s="286"/>
      <c r="K31" s="288"/>
      <c r="L31" s="281"/>
      <c r="M31" s="279"/>
      <c r="N31" s="285"/>
      <c r="O31" s="280"/>
      <c r="P31" s="285"/>
      <c r="Q31" s="280"/>
      <c r="R31" s="285"/>
      <c r="S31" s="281"/>
      <c r="T31" s="285"/>
      <c r="U31" s="285"/>
      <c r="V31" s="281"/>
      <c r="W31" s="285"/>
      <c r="X31" s="280"/>
      <c r="Y31" s="285"/>
      <c r="Z31" s="280"/>
      <c r="AA31" s="285"/>
      <c r="AB31" s="285"/>
    </row>
    <row r="32" spans="1:28" x14ac:dyDescent="0.25">
      <c r="A32" s="284"/>
      <c r="B32" s="284"/>
      <c r="C32" s="284"/>
      <c r="D32" s="284"/>
      <c r="E32" s="268">
        <v>24</v>
      </c>
      <c r="F32" s="274" t="s">
        <v>248</v>
      </c>
      <c r="G32" s="269" t="s">
        <v>71</v>
      </c>
      <c r="H32" s="269" t="s">
        <v>770</v>
      </c>
      <c r="I32" s="284"/>
      <c r="J32" s="284"/>
      <c r="K32" s="285"/>
      <c r="L32" s="281"/>
      <c r="N32" s="288"/>
      <c r="P32" s="288"/>
      <c r="R32" s="288"/>
      <c r="T32" s="288"/>
      <c r="V32" s="288"/>
      <c r="W32" s="285"/>
      <c r="X32" s="280"/>
      <c r="Y32" s="285"/>
      <c r="Z32" s="280"/>
      <c r="AA32" s="285"/>
      <c r="AB32" s="285"/>
    </row>
    <row r="33" spans="1:28" x14ac:dyDescent="0.25">
      <c r="A33" s="285"/>
      <c r="B33" s="285"/>
      <c r="C33" s="285"/>
      <c r="D33" s="285"/>
      <c r="E33" s="268">
        <v>25</v>
      </c>
      <c r="F33" s="274" t="s">
        <v>454</v>
      </c>
      <c r="G33" s="269" t="s">
        <v>30</v>
      </c>
      <c r="H33" s="269" t="s">
        <v>777</v>
      </c>
      <c r="I33" s="281"/>
      <c r="J33" s="281"/>
      <c r="K33" s="285"/>
      <c r="L33" s="281"/>
      <c r="M33" s="279"/>
      <c r="N33" s="285"/>
      <c r="O33" s="280"/>
      <c r="P33" s="285"/>
      <c r="Q33" s="280"/>
      <c r="R33" s="285"/>
      <c r="S33" s="281"/>
      <c r="T33" s="285"/>
      <c r="U33" s="280"/>
      <c r="V33" s="285"/>
      <c r="W33" s="285"/>
      <c r="X33" s="280"/>
      <c r="Y33" s="285"/>
      <c r="Z33" s="280"/>
      <c r="AA33" s="285"/>
      <c r="AB33" s="285"/>
    </row>
    <row r="34" spans="1:28" x14ac:dyDescent="0.25">
      <c r="A34" s="286"/>
      <c r="B34" s="286"/>
      <c r="C34" s="286"/>
      <c r="D34" s="286"/>
      <c r="E34" s="268">
        <v>26</v>
      </c>
      <c r="F34" s="274" t="s">
        <v>363</v>
      </c>
      <c r="G34" s="269" t="s">
        <v>94</v>
      </c>
      <c r="H34" s="269" t="s">
        <v>766</v>
      </c>
      <c r="I34" s="281"/>
      <c r="J34" s="286"/>
      <c r="K34" s="287"/>
      <c r="L34" s="281"/>
      <c r="M34" s="279"/>
      <c r="N34" s="285"/>
      <c r="O34" s="280"/>
      <c r="P34" s="285"/>
      <c r="Q34" s="280"/>
      <c r="R34" s="285"/>
      <c r="S34" s="281"/>
      <c r="T34" s="288"/>
      <c r="V34" s="288"/>
      <c r="W34" s="285"/>
      <c r="X34" s="280"/>
      <c r="Y34" s="285"/>
      <c r="Z34" s="280"/>
      <c r="AA34" s="285"/>
      <c r="AB34" s="285"/>
    </row>
    <row r="35" spans="1:28" x14ac:dyDescent="0.25">
      <c r="A35" s="285"/>
      <c r="B35" s="285"/>
      <c r="C35" s="285"/>
      <c r="D35" s="285"/>
      <c r="E35" s="268">
        <v>27</v>
      </c>
      <c r="F35" s="274" t="s">
        <v>393</v>
      </c>
      <c r="G35" s="269" t="s">
        <v>238</v>
      </c>
      <c r="H35" s="269" t="s">
        <v>237</v>
      </c>
      <c r="I35" s="286"/>
      <c r="J35" s="281"/>
      <c r="K35" s="288"/>
      <c r="L35" s="281"/>
      <c r="M35" s="279"/>
      <c r="N35" s="285"/>
      <c r="O35" s="280"/>
      <c r="P35" s="285"/>
      <c r="Q35" s="280"/>
      <c r="R35" s="285"/>
      <c r="S35" s="281"/>
      <c r="T35" s="285"/>
      <c r="U35" s="280"/>
      <c r="V35" s="285"/>
      <c r="W35" s="285"/>
      <c r="X35" s="280"/>
      <c r="Y35" s="285"/>
      <c r="Z35" s="280"/>
      <c r="AA35" s="285"/>
      <c r="AB35" s="285"/>
    </row>
    <row r="36" spans="1:28" x14ac:dyDescent="0.25">
      <c r="A36" s="281"/>
      <c r="B36" s="281"/>
      <c r="C36" s="281"/>
      <c r="D36" s="281"/>
      <c r="E36" s="268">
        <v>28</v>
      </c>
      <c r="F36" s="274" t="s">
        <v>450</v>
      </c>
      <c r="G36" s="269" t="s">
        <v>30</v>
      </c>
      <c r="H36" s="269" t="s">
        <v>777</v>
      </c>
      <c r="I36" s="284"/>
      <c r="J36" s="286"/>
      <c r="K36" s="285"/>
      <c r="L36" s="286"/>
      <c r="N36" s="288"/>
      <c r="P36" s="288"/>
      <c r="R36" s="288"/>
      <c r="T36" s="288"/>
      <c r="V36" s="288"/>
      <c r="W36" s="285"/>
      <c r="X36" s="280"/>
      <c r="Y36" s="285"/>
      <c r="Z36" s="280"/>
      <c r="AA36" s="285"/>
      <c r="AB36" s="285"/>
    </row>
    <row r="37" spans="1:28" x14ac:dyDescent="0.25">
      <c r="A37" s="284"/>
      <c r="B37" s="284"/>
      <c r="C37" s="284"/>
      <c r="D37" s="284"/>
      <c r="E37" s="268">
        <v>29</v>
      </c>
      <c r="F37" s="274" t="s">
        <v>434</v>
      </c>
      <c r="G37" s="269" t="s">
        <v>238</v>
      </c>
      <c r="H37" s="269" t="s">
        <v>237</v>
      </c>
      <c r="I37" s="281"/>
      <c r="J37" s="281"/>
      <c r="K37" s="285"/>
      <c r="L37" s="284"/>
      <c r="M37" s="279"/>
      <c r="N37" s="285"/>
      <c r="O37" s="280"/>
      <c r="P37" s="285"/>
      <c r="Q37" s="280"/>
      <c r="R37" s="285"/>
      <c r="S37" s="281"/>
      <c r="T37" s="285"/>
      <c r="U37" s="280"/>
      <c r="V37" s="285"/>
      <c r="W37" s="285"/>
      <c r="X37" s="280"/>
      <c r="Y37" s="285"/>
      <c r="Z37" s="280"/>
      <c r="AA37" s="285"/>
      <c r="AB37" s="285"/>
    </row>
    <row r="38" spans="1:28" x14ac:dyDescent="0.25">
      <c r="A38" s="285"/>
      <c r="B38" s="285"/>
      <c r="C38" s="285"/>
      <c r="D38" s="285"/>
      <c r="E38" s="268">
        <v>30</v>
      </c>
      <c r="F38" s="274" t="s">
        <v>436</v>
      </c>
      <c r="G38" s="269" t="s">
        <v>238</v>
      </c>
      <c r="H38" s="269" t="s">
        <v>237</v>
      </c>
      <c r="I38" s="281"/>
      <c r="J38" s="281"/>
      <c r="K38" s="285"/>
      <c r="L38" s="281"/>
      <c r="M38" s="279"/>
      <c r="N38" s="285"/>
      <c r="O38" s="280"/>
      <c r="P38" s="285"/>
      <c r="Q38" s="280"/>
      <c r="R38" s="285"/>
      <c r="S38" s="281"/>
      <c r="T38" s="285"/>
      <c r="U38" s="280"/>
      <c r="V38" s="285"/>
      <c r="W38" s="285"/>
      <c r="X38" s="280"/>
      <c r="Y38" s="285"/>
      <c r="Z38" s="280"/>
      <c r="AA38" s="285"/>
      <c r="AB38" s="285"/>
    </row>
    <row r="39" spans="1:28" x14ac:dyDescent="0.25">
      <c r="A39" s="286"/>
      <c r="B39" s="286"/>
      <c r="C39" s="286"/>
      <c r="D39" s="286"/>
      <c r="E39" s="268">
        <v>31</v>
      </c>
      <c r="F39" s="274" t="s">
        <v>401</v>
      </c>
      <c r="G39" s="269" t="s">
        <v>44</v>
      </c>
      <c r="H39" s="269" t="s">
        <v>800</v>
      </c>
      <c r="I39" s="286"/>
      <c r="J39" s="286"/>
      <c r="K39" s="287"/>
      <c r="L39" s="281"/>
      <c r="M39" s="279"/>
      <c r="N39" s="285"/>
      <c r="O39" s="280"/>
      <c r="P39" s="285"/>
      <c r="Q39" s="280"/>
      <c r="R39" s="285"/>
      <c r="S39" s="281"/>
      <c r="T39" s="288"/>
      <c r="V39" s="288"/>
      <c r="W39" s="285"/>
      <c r="X39" s="280"/>
      <c r="Y39" s="285"/>
      <c r="Z39" s="280"/>
      <c r="AA39" s="285"/>
      <c r="AB39" s="285"/>
    </row>
    <row r="40" spans="1:28" x14ac:dyDescent="0.25">
      <c r="A40" s="285"/>
      <c r="B40" s="285"/>
      <c r="C40" s="285"/>
      <c r="D40" s="285"/>
      <c r="E40" s="268">
        <v>32</v>
      </c>
      <c r="F40" s="274" t="s">
        <v>445</v>
      </c>
      <c r="G40" s="269" t="s">
        <v>447</v>
      </c>
      <c r="H40" s="269" t="s">
        <v>786</v>
      </c>
      <c r="I40" s="284"/>
      <c r="J40" s="281"/>
      <c r="K40" s="288"/>
      <c r="L40" s="281"/>
      <c r="N40" s="288"/>
      <c r="P40" s="288"/>
      <c r="R40" s="288"/>
      <c r="T40" s="285"/>
      <c r="U40" s="280"/>
      <c r="V40" s="285"/>
      <c r="W40" s="285"/>
      <c r="X40" s="280"/>
      <c r="Y40" s="285"/>
      <c r="Z40" s="280"/>
      <c r="AA40" s="285"/>
      <c r="AB40" s="285"/>
    </row>
    <row r="41" spans="1:28" x14ac:dyDescent="0.25">
      <c r="A41" s="281"/>
      <c r="B41" s="281"/>
      <c r="C41" s="281"/>
      <c r="D41" s="281"/>
      <c r="E41" s="268">
        <v>33</v>
      </c>
      <c r="F41" s="274" t="s">
        <v>255</v>
      </c>
      <c r="G41" s="269" t="s">
        <v>94</v>
      </c>
      <c r="H41" s="269" t="s">
        <v>766</v>
      </c>
      <c r="I41" s="281"/>
      <c r="J41" s="286"/>
      <c r="K41" s="285"/>
      <c r="L41" s="281"/>
      <c r="M41" s="279"/>
      <c r="N41" s="285"/>
      <c r="O41" s="280"/>
      <c r="P41" s="285"/>
      <c r="Q41" s="280"/>
      <c r="R41" s="285"/>
      <c r="S41" s="281"/>
      <c r="T41" s="285"/>
      <c r="U41" s="285"/>
      <c r="V41" s="281"/>
      <c r="W41" s="285"/>
      <c r="X41" s="280"/>
      <c r="Y41" s="285"/>
      <c r="Z41" s="280"/>
      <c r="AA41" s="285"/>
      <c r="AB41" s="285"/>
    </row>
    <row r="42" spans="1:28" x14ac:dyDescent="0.25">
      <c r="A42" s="284"/>
      <c r="B42" s="284"/>
      <c r="C42" s="284"/>
      <c r="D42" s="284"/>
      <c r="E42" s="268">
        <v>34</v>
      </c>
      <c r="F42" s="274" t="s">
        <v>216</v>
      </c>
      <c r="G42" s="269" t="s">
        <v>44</v>
      </c>
      <c r="H42" s="269" t="s">
        <v>801</v>
      </c>
      <c r="I42" s="281"/>
      <c r="J42" s="284"/>
      <c r="K42" s="287"/>
      <c r="L42" s="281"/>
      <c r="M42" s="279"/>
      <c r="N42" s="285"/>
      <c r="O42" s="280"/>
      <c r="P42" s="285"/>
      <c r="Q42" s="280"/>
      <c r="R42" s="285"/>
      <c r="S42" s="281"/>
      <c r="T42" s="288"/>
      <c r="V42" s="288"/>
      <c r="W42" s="285"/>
      <c r="X42" s="280"/>
      <c r="Y42" s="285"/>
      <c r="Z42" s="280"/>
      <c r="AA42" s="285"/>
      <c r="AB42" s="285"/>
    </row>
    <row r="43" spans="1:28" x14ac:dyDescent="0.25">
      <c r="A43" s="285"/>
      <c r="B43" s="285"/>
      <c r="C43" s="285"/>
      <c r="D43" s="285"/>
      <c r="E43" s="268">
        <v>35</v>
      </c>
      <c r="F43" s="274" t="s">
        <v>767</v>
      </c>
      <c r="G43" s="269" t="s">
        <v>44</v>
      </c>
      <c r="H43" s="269" t="s">
        <v>801</v>
      </c>
      <c r="I43" s="286"/>
      <c r="J43" s="281"/>
      <c r="K43" s="287"/>
      <c r="L43" s="286"/>
      <c r="N43" s="288"/>
      <c r="P43" s="288"/>
      <c r="R43" s="288"/>
      <c r="T43" s="285"/>
      <c r="U43" s="280"/>
      <c r="V43" s="285"/>
      <c r="W43" s="285"/>
      <c r="X43" s="280"/>
      <c r="Y43" s="285"/>
      <c r="Z43" s="280"/>
      <c r="AA43" s="285"/>
      <c r="AB43" s="285"/>
    </row>
    <row r="44" spans="1:28" x14ac:dyDescent="0.25">
      <c r="A44" s="286"/>
      <c r="B44" s="286"/>
      <c r="C44" s="286"/>
      <c r="D44" s="286"/>
      <c r="E44" s="268">
        <v>36</v>
      </c>
      <c r="F44" s="274" t="s">
        <v>789</v>
      </c>
      <c r="G44" s="269" t="s">
        <v>71</v>
      </c>
      <c r="H44" s="269" t="s">
        <v>136</v>
      </c>
      <c r="I44" s="284"/>
      <c r="J44" s="286"/>
      <c r="K44" s="280"/>
      <c r="L44" s="285"/>
      <c r="M44" s="279"/>
      <c r="N44" s="285"/>
      <c r="O44" s="280"/>
      <c r="P44" s="285"/>
      <c r="Q44" s="280"/>
      <c r="R44" s="285"/>
      <c r="S44" s="281"/>
      <c r="T44" s="288"/>
      <c r="V44" s="288"/>
      <c r="W44" s="285"/>
      <c r="X44" s="280"/>
      <c r="Y44" s="285"/>
      <c r="Z44" s="280"/>
      <c r="AA44" s="285"/>
      <c r="AB44" s="285"/>
    </row>
    <row r="45" spans="1:28" x14ac:dyDescent="0.25">
      <c r="A45" s="285"/>
      <c r="B45" s="285"/>
      <c r="C45" s="285"/>
      <c r="D45" s="285"/>
      <c r="E45" s="268">
        <v>37</v>
      </c>
      <c r="F45" s="274" t="s">
        <v>791</v>
      </c>
      <c r="G45" s="269" t="s">
        <v>44</v>
      </c>
      <c r="H45" s="269" t="s">
        <v>792</v>
      </c>
      <c r="I45" s="281"/>
      <c r="J45" s="281"/>
      <c r="K45" s="285"/>
      <c r="L45" s="281"/>
      <c r="N45" s="288"/>
      <c r="P45" s="288"/>
      <c r="R45" s="288"/>
      <c r="T45" s="285"/>
      <c r="U45" s="280"/>
      <c r="V45" s="285"/>
      <c r="W45" s="285"/>
      <c r="X45" s="280"/>
      <c r="Y45" s="285"/>
      <c r="Z45" s="280"/>
      <c r="AA45" s="285"/>
      <c r="AB45" s="285"/>
    </row>
    <row r="46" spans="1:28" x14ac:dyDescent="0.25">
      <c r="A46" s="281"/>
      <c r="B46" s="281"/>
      <c r="C46" s="281"/>
      <c r="D46" s="281"/>
      <c r="E46" s="268">
        <v>38</v>
      </c>
      <c r="F46" s="274" t="s">
        <v>762</v>
      </c>
      <c r="G46" s="269" t="s">
        <v>238</v>
      </c>
      <c r="H46" s="269" t="s">
        <v>237</v>
      </c>
      <c r="I46" s="281"/>
      <c r="J46" s="286"/>
      <c r="K46" s="285"/>
      <c r="L46" s="281"/>
      <c r="M46" s="279"/>
      <c r="N46" s="285"/>
      <c r="O46" s="280"/>
      <c r="P46" s="285"/>
      <c r="Q46" s="280"/>
      <c r="R46" s="285"/>
      <c r="S46" s="281"/>
      <c r="T46" s="288"/>
      <c r="V46" s="288"/>
      <c r="W46" s="285"/>
      <c r="X46" s="280"/>
      <c r="Y46" s="285"/>
      <c r="Z46" s="280"/>
      <c r="AA46" s="285"/>
      <c r="AB46" s="285"/>
    </row>
    <row r="47" spans="1:28" x14ac:dyDescent="0.25">
      <c r="A47" s="284"/>
      <c r="B47" s="284"/>
      <c r="C47" s="284"/>
      <c r="D47" s="284"/>
      <c r="E47" s="268">
        <v>39</v>
      </c>
      <c r="F47" s="274" t="s">
        <v>561</v>
      </c>
      <c r="G47" s="269" t="s">
        <v>71</v>
      </c>
      <c r="H47" s="269" t="s">
        <v>136</v>
      </c>
      <c r="I47" s="286"/>
      <c r="J47" s="281"/>
      <c r="K47" s="287"/>
      <c r="L47" s="281"/>
      <c r="M47" s="279"/>
      <c r="N47" s="285"/>
      <c r="O47" s="280"/>
      <c r="P47" s="285"/>
      <c r="Q47" s="280"/>
      <c r="R47" s="285"/>
      <c r="S47" s="281"/>
      <c r="T47" s="285"/>
      <c r="U47" s="280"/>
      <c r="V47" s="285"/>
      <c r="W47" s="285"/>
      <c r="X47" s="280"/>
      <c r="Y47" s="285"/>
      <c r="Z47" s="280"/>
      <c r="AA47" s="285"/>
      <c r="AB47" s="285"/>
    </row>
    <row r="48" spans="1:28" x14ac:dyDescent="0.25">
      <c r="A48" s="285"/>
      <c r="B48" s="285"/>
      <c r="C48" s="285"/>
      <c r="D48" s="285"/>
      <c r="E48" s="268">
        <v>40</v>
      </c>
      <c r="F48" s="274" t="s">
        <v>554</v>
      </c>
      <c r="G48" s="269" t="s">
        <v>238</v>
      </c>
      <c r="H48" s="269" t="s">
        <v>237</v>
      </c>
      <c r="I48" s="284"/>
      <c r="J48" s="281"/>
      <c r="K48" s="293"/>
      <c r="L48" s="281"/>
      <c r="M48" s="279"/>
      <c r="N48" s="285"/>
      <c r="O48" s="280"/>
      <c r="P48" s="285"/>
      <c r="Q48" s="280"/>
      <c r="R48" s="285"/>
      <c r="S48" s="281"/>
      <c r="T48" s="285"/>
      <c r="U48" s="280"/>
      <c r="V48" s="285"/>
      <c r="W48" s="285"/>
      <c r="X48" s="280"/>
      <c r="Y48" s="285"/>
      <c r="Z48" s="280"/>
      <c r="AA48" s="285"/>
      <c r="AB48" s="285"/>
    </row>
    <row r="49" spans="1:28" x14ac:dyDescent="0.25">
      <c r="A49" s="286"/>
      <c r="B49" s="286"/>
      <c r="C49" s="286"/>
      <c r="D49" s="286"/>
      <c r="E49" s="268">
        <v>41</v>
      </c>
      <c r="F49" s="274" t="s">
        <v>671</v>
      </c>
      <c r="G49" s="269" t="s">
        <v>44</v>
      </c>
      <c r="H49" s="269" t="s">
        <v>665</v>
      </c>
      <c r="I49" s="281"/>
      <c r="J49" s="281"/>
      <c r="K49" s="285"/>
      <c r="L49" s="281"/>
      <c r="N49" s="288"/>
      <c r="P49" s="288"/>
      <c r="R49" s="288"/>
      <c r="T49" s="288"/>
      <c r="V49" s="288"/>
      <c r="W49" s="285"/>
      <c r="X49" s="280"/>
      <c r="Y49" s="285"/>
      <c r="Z49" s="280"/>
      <c r="AA49" s="285"/>
      <c r="AB49" s="285"/>
    </row>
    <row r="50" spans="1:28" x14ac:dyDescent="0.25">
      <c r="A50" s="285"/>
      <c r="B50" s="285"/>
      <c r="C50" s="285"/>
      <c r="D50" s="285"/>
      <c r="E50" s="268">
        <v>42</v>
      </c>
      <c r="F50" s="274" t="s">
        <v>664</v>
      </c>
      <c r="G50" s="269" t="s">
        <v>44</v>
      </c>
      <c r="H50" s="269" t="s">
        <v>665</v>
      </c>
      <c r="I50" s="281"/>
      <c r="J50" s="286"/>
      <c r="K50" s="285"/>
      <c r="L50" s="286"/>
      <c r="M50" s="279"/>
      <c r="N50" s="285"/>
      <c r="O50" s="280"/>
      <c r="P50" s="285"/>
      <c r="Q50" s="280"/>
      <c r="R50" s="285"/>
      <c r="S50" s="281"/>
      <c r="T50" s="285"/>
      <c r="U50" s="280"/>
      <c r="V50" s="285"/>
      <c r="W50" s="285"/>
      <c r="X50" s="280"/>
      <c r="Y50" s="285"/>
      <c r="Z50" s="280"/>
      <c r="AA50" s="285"/>
      <c r="AB50" s="285"/>
    </row>
    <row r="51" spans="1:28" x14ac:dyDescent="0.25">
      <c r="A51" s="281"/>
      <c r="B51" s="281"/>
      <c r="C51" s="281"/>
      <c r="D51" s="281"/>
      <c r="E51" s="268">
        <v>43</v>
      </c>
      <c r="F51" s="274" t="s">
        <v>685</v>
      </c>
      <c r="G51" s="269" t="s">
        <v>151</v>
      </c>
      <c r="H51" s="269" t="s">
        <v>566</v>
      </c>
      <c r="I51" s="286"/>
      <c r="J51" s="284"/>
      <c r="K51" s="285"/>
      <c r="L51" s="284"/>
      <c r="N51" s="288"/>
      <c r="P51" s="288"/>
      <c r="R51" s="288"/>
      <c r="T51" s="285"/>
      <c r="U51" s="285"/>
      <c r="V51" s="281"/>
      <c r="W51" s="285"/>
      <c r="X51" s="280"/>
      <c r="Y51" s="285"/>
      <c r="Z51" s="280"/>
      <c r="AA51" s="285"/>
      <c r="AB51" s="285"/>
    </row>
    <row r="52" spans="1:28" x14ac:dyDescent="0.25">
      <c r="A52" s="284"/>
      <c r="B52" s="284"/>
      <c r="C52" s="284"/>
      <c r="D52" s="284"/>
      <c r="E52" s="268">
        <v>44</v>
      </c>
      <c r="F52" s="274" t="s">
        <v>687</v>
      </c>
      <c r="G52" s="269" t="s">
        <v>44</v>
      </c>
      <c r="H52" s="269" t="s">
        <v>802</v>
      </c>
      <c r="I52" s="284"/>
      <c r="J52" s="281"/>
      <c r="K52" s="287"/>
      <c r="L52" s="281"/>
      <c r="M52" s="279"/>
      <c r="N52" s="285"/>
      <c r="O52" s="280"/>
      <c r="P52" s="285"/>
      <c r="Q52" s="280"/>
      <c r="R52" s="285"/>
      <c r="S52" s="281"/>
      <c r="T52" s="288"/>
      <c r="V52" s="288"/>
      <c r="W52" s="285"/>
      <c r="X52" s="280"/>
      <c r="Y52" s="285"/>
      <c r="Z52" s="280"/>
      <c r="AA52" s="285"/>
      <c r="AB52" s="285"/>
    </row>
    <row r="53" spans="1:28" x14ac:dyDescent="0.25">
      <c r="A53" s="285"/>
      <c r="B53" s="285"/>
      <c r="C53" s="285"/>
      <c r="D53" s="285"/>
      <c r="E53" s="268">
        <v>45</v>
      </c>
      <c r="F53" s="274" t="s">
        <v>690</v>
      </c>
      <c r="G53" s="269" t="s">
        <v>44</v>
      </c>
      <c r="H53" s="269" t="s">
        <v>803</v>
      </c>
      <c r="I53" s="281"/>
      <c r="J53" s="286"/>
      <c r="K53" s="288"/>
      <c r="L53" s="281"/>
      <c r="M53" s="279"/>
      <c r="N53" s="285"/>
      <c r="O53" s="280"/>
      <c r="P53" s="285"/>
      <c r="Q53" s="280"/>
      <c r="R53" s="285"/>
      <c r="S53" s="281"/>
      <c r="T53" s="285"/>
      <c r="U53" s="280"/>
      <c r="V53" s="285"/>
      <c r="W53" s="285"/>
      <c r="X53" s="280"/>
      <c r="Y53" s="285"/>
      <c r="Z53" s="280"/>
      <c r="AA53" s="285"/>
      <c r="AB53" s="285"/>
    </row>
    <row r="54" spans="1:28" x14ac:dyDescent="0.25">
      <c r="A54" s="286"/>
      <c r="B54" s="286"/>
      <c r="C54" s="286"/>
      <c r="D54" s="286"/>
      <c r="E54" s="268">
        <v>46</v>
      </c>
      <c r="F54" s="274" t="s">
        <v>781</v>
      </c>
      <c r="G54" s="269" t="s">
        <v>30</v>
      </c>
      <c r="H54" s="269" t="s">
        <v>761</v>
      </c>
      <c r="I54" s="281"/>
      <c r="J54" s="281"/>
      <c r="K54" s="285"/>
      <c r="L54" s="281"/>
      <c r="M54" s="279"/>
      <c r="N54" s="285"/>
      <c r="O54" s="280"/>
      <c r="P54" s="285"/>
      <c r="Q54" s="280"/>
      <c r="R54" s="285"/>
      <c r="S54" s="281"/>
      <c r="T54" s="288"/>
      <c r="V54" s="288"/>
      <c r="W54" s="285"/>
      <c r="X54" s="280"/>
      <c r="Y54" s="285"/>
      <c r="Z54" s="280"/>
      <c r="AA54" s="285"/>
      <c r="AB54" s="285"/>
    </row>
    <row r="55" spans="1:28" x14ac:dyDescent="0.25">
      <c r="A55" s="285"/>
      <c r="B55" s="285"/>
      <c r="C55" s="285"/>
      <c r="D55" s="285"/>
      <c r="E55" s="268">
        <v>47</v>
      </c>
      <c r="F55" s="274" t="s">
        <v>760</v>
      </c>
      <c r="G55" s="269" t="s">
        <v>30</v>
      </c>
      <c r="H55" s="269" t="s">
        <v>761</v>
      </c>
      <c r="I55" s="286"/>
      <c r="J55" s="286"/>
      <c r="K55" s="285"/>
      <c r="L55" s="281"/>
      <c r="N55" s="288"/>
      <c r="P55" s="288"/>
      <c r="R55" s="288"/>
      <c r="T55" s="285"/>
      <c r="U55" s="280"/>
      <c r="V55" s="285"/>
      <c r="W55" s="285"/>
      <c r="X55" s="280"/>
      <c r="Y55" s="285"/>
      <c r="Z55" s="280"/>
      <c r="AA55" s="285"/>
      <c r="AB55" s="285"/>
    </row>
    <row r="56" spans="1:28" x14ac:dyDescent="0.25">
      <c r="A56" s="281"/>
      <c r="B56" s="281"/>
      <c r="C56" s="281"/>
      <c r="D56" s="281"/>
      <c r="E56" s="268">
        <v>48</v>
      </c>
      <c r="F56" s="274" t="s">
        <v>782</v>
      </c>
      <c r="G56" s="269" t="s">
        <v>56</v>
      </c>
      <c r="H56" s="269" t="s">
        <v>775</v>
      </c>
      <c r="I56" s="284"/>
      <c r="J56" s="281"/>
      <c r="K56" s="285"/>
      <c r="L56" s="281"/>
      <c r="M56" s="279"/>
      <c r="N56" s="285"/>
      <c r="O56" s="280"/>
      <c r="P56" s="285"/>
      <c r="Q56" s="280"/>
      <c r="R56" s="285"/>
      <c r="S56" s="281"/>
      <c r="T56" s="288"/>
      <c r="V56" s="288"/>
      <c r="W56" s="285"/>
      <c r="X56" s="280"/>
      <c r="Y56" s="285"/>
      <c r="Z56" s="280"/>
      <c r="AA56" s="285"/>
      <c r="AB56" s="285"/>
    </row>
    <row r="57" spans="1:28" x14ac:dyDescent="0.25">
      <c r="A57" s="284"/>
      <c r="B57" s="284"/>
      <c r="C57" s="284"/>
      <c r="D57" s="284"/>
      <c r="E57" s="268">
        <v>49</v>
      </c>
      <c r="F57" s="274" t="s">
        <v>776</v>
      </c>
      <c r="G57" s="269" t="s">
        <v>56</v>
      </c>
      <c r="H57" s="269" t="s">
        <v>775</v>
      </c>
      <c r="I57" s="281"/>
      <c r="J57" s="281"/>
      <c r="K57" s="287"/>
      <c r="L57" s="286"/>
      <c r="M57" s="279"/>
      <c r="N57" s="285"/>
      <c r="O57" s="280"/>
      <c r="P57" s="285"/>
      <c r="Q57" s="280"/>
      <c r="R57" s="285"/>
      <c r="S57" s="281"/>
      <c r="T57" s="285"/>
      <c r="U57" s="280"/>
      <c r="V57" s="285"/>
      <c r="W57" s="285"/>
      <c r="X57" s="280"/>
      <c r="Y57" s="285"/>
      <c r="Z57" s="280"/>
      <c r="AA57" s="285"/>
      <c r="AB57" s="285"/>
    </row>
    <row r="58" spans="1:28" x14ac:dyDescent="0.25">
      <c r="A58" s="285"/>
      <c r="B58" s="285"/>
      <c r="C58" s="285"/>
      <c r="D58" s="285"/>
      <c r="E58" s="268">
        <v>50</v>
      </c>
      <c r="F58" s="274" t="s">
        <v>768</v>
      </c>
      <c r="G58" s="269" t="s">
        <v>56</v>
      </c>
      <c r="H58" s="269" t="s">
        <v>769</v>
      </c>
      <c r="I58" s="281"/>
      <c r="J58" s="286"/>
      <c r="K58" s="288"/>
      <c r="L58" s="284"/>
      <c r="M58" s="279"/>
      <c r="N58" s="285"/>
      <c r="O58" s="280"/>
      <c r="P58" s="285"/>
      <c r="Q58" s="280"/>
      <c r="R58" s="285"/>
      <c r="S58" s="281"/>
      <c r="T58" s="285"/>
      <c r="U58" s="280"/>
      <c r="V58" s="285"/>
      <c r="W58" s="285"/>
      <c r="X58" s="280"/>
      <c r="Y58" s="285"/>
      <c r="Z58" s="280"/>
      <c r="AA58" s="285"/>
      <c r="AB58" s="285"/>
    </row>
    <row r="59" spans="1:28" x14ac:dyDescent="0.25">
      <c r="A59" s="286"/>
      <c r="B59" s="286"/>
      <c r="C59" s="286"/>
      <c r="D59" s="286"/>
      <c r="E59" s="268">
        <v>51</v>
      </c>
      <c r="F59" s="274" t="s">
        <v>790</v>
      </c>
      <c r="G59" s="269" t="s">
        <v>56</v>
      </c>
      <c r="H59" s="269" t="s">
        <v>769</v>
      </c>
      <c r="I59" s="286"/>
      <c r="J59" s="281"/>
      <c r="K59" s="285"/>
      <c r="L59" s="281"/>
      <c r="M59" s="285"/>
      <c r="N59" s="288"/>
      <c r="P59" s="288"/>
      <c r="R59" s="288"/>
      <c r="T59" s="288"/>
      <c r="V59" s="288"/>
      <c r="W59" s="285"/>
      <c r="X59" s="280"/>
      <c r="Y59" s="285"/>
      <c r="Z59" s="280"/>
      <c r="AA59" s="285"/>
      <c r="AB59" s="285"/>
    </row>
    <row r="60" spans="1:28" x14ac:dyDescent="0.25">
      <c r="A60" s="285"/>
      <c r="B60" s="285"/>
      <c r="C60" s="285"/>
      <c r="D60" s="285"/>
      <c r="E60" s="268">
        <v>52</v>
      </c>
      <c r="F60" s="274" t="s">
        <v>251</v>
      </c>
      <c r="G60" s="269" t="s">
        <v>44</v>
      </c>
      <c r="H60" s="269" t="s">
        <v>252</v>
      </c>
      <c r="I60" s="284"/>
      <c r="J60" s="286"/>
      <c r="K60" s="285"/>
      <c r="L60" s="281"/>
      <c r="M60" s="279"/>
      <c r="N60" s="285"/>
      <c r="O60" s="280"/>
      <c r="P60" s="285"/>
      <c r="Q60" s="280"/>
      <c r="R60" s="285"/>
      <c r="S60" s="281"/>
      <c r="T60" s="285"/>
      <c r="U60" s="280"/>
      <c r="V60" s="285"/>
      <c r="W60" s="285"/>
      <c r="X60" s="280"/>
      <c r="Y60" s="285"/>
      <c r="Z60" s="280"/>
      <c r="AA60" s="285"/>
      <c r="AB60" s="285"/>
    </row>
    <row r="61" spans="1:28" x14ac:dyDescent="0.25">
      <c r="A61" s="281"/>
      <c r="B61" s="281"/>
      <c r="C61" s="281"/>
      <c r="D61" s="281"/>
      <c r="E61" s="268">
        <v>53</v>
      </c>
      <c r="F61" s="274" t="s">
        <v>774</v>
      </c>
      <c r="G61" s="269" t="s">
        <v>56</v>
      </c>
      <c r="H61" s="269" t="s">
        <v>775</v>
      </c>
      <c r="I61" s="281"/>
      <c r="J61" s="281"/>
      <c r="K61" s="287"/>
      <c r="L61" s="281"/>
      <c r="N61" s="288"/>
      <c r="P61" s="288"/>
      <c r="R61" s="288"/>
      <c r="T61" s="285"/>
      <c r="U61" s="285"/>
      <c r="V61" s="281"/>
      <c r="W61" s="285"/>
      <c r="X61" s="280"/>
      <c r="Y61" s="285"/>
      <c r="Z61" s="280"/>
      <c r="AA61" s="285"/>
      <c r="AB61" s="285"/>
    </row>
    <row r="62" spans="1:28" x14ac:dyDescent="0.25">
      <c r="A62" s="284"/>
      <c r="B62" s="284"/>
      <c r="C62" s="284"/>
      <c r="D62" s="284"/>
      <c r="E62" s="268">
        <v>54</v>
      </c>
      <c r="F62" s="274" t="s">
        <v>682</v>
      </c>
      <c r="G62" s="269" t="s">
        <v>145</v>
      </c>
      <c r="H62" s="269" t="s">
        <v>143</v>
      </c>
      <c r="I62" s="281"/>
      <c r="J62" s="286"/>
      <c r="K62" s="288"/>
      <c r="L62" s="281"/>
      <c r="M62" s="279"/>
      <c r="N62" s="285"/>
      <c r="O62" s="280"/>
      <c r="P62" s="285"/>
      <c r="Q62" s="280"/>
      <c r="R62" s="285"/>
      <c r="S62" s="281"/>
      <c r="T62" s="288"/>
      <c r="V62" s="288"/>
      <c r="W62" s="285"/>
      <c r="X62" s="280"/>
      <c r="Y62" s="285"/>
      <c r="Z62" s="280"/>
      <c r="AA62" s="285"/>
      <c r="AB62" s="285"/>
    </row>
    <row r="63" spans="1:28" x14ac:dyDescent="0.25">
      <c r="A63" s="285"/>
      <c r="B63" s="285"/>
      <c r="C63" s="285"/>
      <c r="D63" s="285"/>
      <c r="E63" s="268">
        <v>55</v>
      </c>
      <c r="F63" s="274" t="s">
        <v>236</v>
      </c>
      <c r="G63" s="269" t="s">
        <v>238</v>
      </c>
      <c r="H63" s="269" t="s">
        <v>237</v>
      </c>
      <c r="I63" s="286"/>
      <c r="J63" s="284"/>
      <c r="K63" s="285"/>
      <c r="L63" s="281"/>
      <c r="N63" s="288"/>
      <c r="P63" s="288"/>
      <c r="R63" s="288"/>
      <c r="T63" s="285"/>
      <c r="U63" s="280"/>
      <c r="V63" s="285"/>
      <c r="W63" s="285"/>
      <c r="X63" s="280"/>
      <c r="Y63" s="285"/>
      <c r="Z63" s="280"/>
      <c r="AA63" s="285"/>
      <c r="AB63" s="285"/>
    </row>
    <row r="64" spans="1:28" x14ac:dyDescent="0.25">
      <c r="A64" s="286"/>
      <c r="B64" s="286"/>
      <c r="C64" s="286"/>
      <c r="D64" s="286"/>
      <c r="E64" s="268">
        <v>56</v>
      </c>
      <c r="F64" s="274" t="s">
        <v>787</v>
      </c>
      <c r="G64" s="269" t="s">
        <v>238</v>
      </c>
      <c r="H64" s="269" t="s">
        <v>237</v>
      </c>
      <c r="I64" s="284"/>
      <c r="J64" s="281"/>
      <c r="K64" s="285"/>
      <c r="L64" s="286"/>
      <c r="M64" s="279"/>
      <c r="N64" s="285"/>
      <c r="O64" s="280"/>
      <c r="P64" s="285"/>
      <c r="Q64" s="280"/>
      <c r="R64" s="285"/>
      <c r="S64" s="281"/>
      <c r="T64" s="288"/>
      <c r="V64" s="288"/>
      <c r="W64" s="285"/>
      <c r="X64" s="280"/>
      <c r="Y64" s="285"/>
      <c r="Z64" s="280"/>
      <c r="AA64" s="285"/>
      <c r="AB64" s="285"/>
    </row>
    <row r="65" spans="1:28" x14ac:dyDescent="0.25">
      <c r="A65" s="285"/>
      <c r="B65" s="285"/>
      <c r="C65" s="285"/>
      <c r="D65" s="285"/>
      <c r="E65" s="268">
        <v>57</v>
      </c>
      <c r="F65" s="274" t="s">
        <v>807</v>
      </c>
      <c r="G65" s="269" t="s">
        <v>238</v>
      </c>
      <c r="H65" s="269" t="s">
        <v>743</v>
      </c>
      <c r="I65" s="281"/>
      <c r="J65" s="286"/>
      <c r="K65" s="285"/>
      <c r="L65" s="284"/>
      <c r="M65" s="279"/>
      <c r="N65" s="285"/>
      <c r="O65" s="280"/>
      <c r="P65" s="285"/>
      <c r="Q65" s="280"/>
      <c r="R65" s="285"/>
      <c r="S65" s="281"/>
      <c r="T65" s="285"/>
      <c r="U65" s="280"/>
      <c r="V65" s="285"/>
      <c r="W65" s="285"/>
      <c r="X65" s="280"/>
      <c r="Y65" s="285"/>
      <c r="Z65" s="280"/>
      <c r="AA65" s="285"/>
      <c r="AB65" s="285"/>
    </row>
    <row r="66" spans="1:28" x14ac:dyDescent="0.25">
      <c r="A66" s="281"/>
      <c r="B66" s="281"/>
      <c r="C66" s="281"/>
      <c r="D66" s="281"/>
      <c r="E66" s="268">
        <v>58</v>
      </c>
      <c r="F66" s="274" t="s">
        <v>809</v>
      </c>
      <c r="G66" s="269" t="s">
        <v>151</v>
      </c>
      <c r="H66" s="269" t="s">
        <v>566</v>
      </c>
      <c r="I66" s="286"/>
      <c r="J66" s="281"/>
      <c r="K66" s="287"/>
      <c r="L66" s="281"/>
      <c r="M66" s="285"/>
      <c r="N66" s="288"/>
      <c r="P66" s="288"/>
      <c r="R66" s="288"/>
      <c r="T66" s="288"/>
      <c r="V66" s="288"/>
      <c r="W66" s="285"/>
      <c r="X66" s="280"/>
      <c r="Y66" s="285"/>
      <c r="Z66" s="280"/>
      <c r="AA66" s="285"/>
      <c r="AB66" s="285"/>
    </row>
    <row r="67" spans="1:28" x14ac:dyDescent="0.25">
      <c r="A67" s="284"/>
      <c r="B67" s="284"/>
      <c r="C67" s="284"/>
      <c r="D67" s="284"/>
      <c r="E67" s="268">
        <v>59</v>
      </c>
      <c r="F67" s="274" t="s">
        <v>816</v>
      </c>
      <c r="G67" s="269" t="s">
        <v>44</v>
      </c>
      <c r="H67" s="269" t="s">
        <v>721</v>
      </c>
      <c r="I67" s="284"/>
      <c r="J67" s="286"/>
      <c r="K67" s="288"/>
      <c r="L67" s="281"/>
      <c r="M67" s="279"/>
      <c r="N67" s="285"/>
      <c r="O67" s="280"/>
      <c r="P67" s="285"/>
      <c r="Q67" s="280"/>
      <c r="R67" s="285"/>
      <c r="S67" s="281"/>
      <c r="T67" s="285"/>
      <c r="U67" s="280"/>
      <c r="V67" s="285"/>
      <c r="W67" s="285"/>
      <c r="X67" s="280"/>
      <c r="Y67" s="285"/>
      <c r="Z67" s="280"/>
      <c r="AA67" s="285"/>
      <c r="AB67" s="285"/>
    </row>
    <row r="68" spans="1:28" x14ac:dyDescent="0.25">
      <c r="A68" s="285"/>
      <c r="B68" s="285"/>
      <c r="C68" s="285"/>
      <c r="D68" s="285"/>
      <c r="E68" s="268">
        <v>60</v>
      </c>
      <c r="F68" s="274" t="s">
        <v>814</v>
      </c>
      <c r="G68" s="269" t="s">
        <v>44</v>
      </c>
      <c r="H68" s="269" t="s">
        <v>252</v>
      </c>
      <c r="I68" s="281"/>
      <c r="J68" s="281"/>
      <c r="K68" s="285"/>
      <c r="L68" s="281"/>
      <c r="N68" s="288"/>
      <c r="P68" s="288"/>
      <c r="R68" s="288"/>
      <c r="T68" s="285"/>
      <c r="U68" s="280"/>
      <c r="V68" s="285"/>
      <c r="W68" s="285"/>
      <c r="X68" s="280"/>
      <c r="Y68" s="285"/>
      <c r="Z68" s="280"/>
      <c r="AA68" s="285"/>
      <c r="AB68" s="285"/>
    </row>
    <row r="69" spans="1:28" x14ac:dyDescent="0.25">
      <c r="A69" s="286"/>
      <c r="B69" s="286"/>
      <c r="C69" s="286"/>
      <c r="D69" s="286"/>
      <c r="E69" s="268">
        <v>61</v>
      </c>
      <c r="F69" s="274" t="s">
        <v>706</v>
      </c>
      <c r="G69" s="269" t="s">
        <v>94</v>
      </c>
      <c r="H69" s="269" t="s">
        <v>707</v>
      </c>
      <c r="I69" s="286"/>
      <c r="J69" s="281"/>
      <c r="K69" s="285"/>
      <c r="L69" s="281"/>
      <c r="M69" s="279"/>
      <c r="N69" s="285"/>
      <c r="O69" s="280"/>
      <c r="P69" s="285"/>
      <c r="Q69" s="280"/>
      <c r="R69" s="285"/>
      <c r="S69" s="281"/>
      <c r="T69" s="288"/>
      <c r="V69" s="288"/>
      <c r="W69" s="285"/>
      <c r="X69" s="280"/>
      <c r="Y69" s="285"/>
      <c r="Z69" s="280"/>
      <c r="AA69" s="285"/>
      <c r="AB69" s="285"/>
    </row>
    <row r="70" spans="1:28" x14ac:dyDescent="0.25">
      <c r="A70" s="285"/>
      <c r="B70" s="285"/>
      <c r="C70" s="285"/>
      <c r="D70" s="285"/>
      <c r="E70" s="268">
        <v>62</v>
      </c>
      <c r="F70" s="274" t="s">
        <v>724</v>
      </c>
      <c r="G70" s="269" t="s">
        <v>44</v>
      </c>
      <c r="H70" s="269" t="s">
        <v>309</v>
      </c>
      <c r="I70" s="284"/>
      <c r="J70" s="286"/>
      <c r="K70" s="285"/>
      <c r="L70" s="281"/>
      <c r="N70" s="288"/>
      <c r="P70" s="288"/>
      <c r="R70" s="288"/>
      <c r="T70" s="285"/>
      <c r="U70" s="280"/>
      <c r="V70" s="285"/>
      <c r="W70" s="285"/>
      <c r="X70" s="280"/>
      <c r="Y70" s="285"/>
      <c r="Z70" s="280"/>
      <c r="AA70" s="285"/>
      <c r="AB70" s="285"/>
    </row>
    <row r="71" spans="1:28" x14ac:dyDescent="0.25">
      <c r="A71" s="281"/>
      <c r="B71" s="281"/>
      <c r="C71" s="281"/>
      <c r="D71" s="281"/>
      <c r="E71" s="268">
        <v>63</v>
      </c>
      <c r="F71" s="323" t="s">
        <v>821</v>
      </c>
      <c r="G71" s="269" t="s">
        <v>71</v>
      </c>
      <c r="H71" s="269" t="s">
        <v>661</v>
      </c>
      <c r="I71" s="281"/>
      <c r="J71" s="281"/>
      <c r="K71" s="287"/>
      <c r="L71" s="286"/>
      <c r="M71" s="279"/>
      <c r="N71" s="285"/>
      <c r="O71" s="280"/>
      <c r="P71" s="285"/>
      <c r="Q71" s="280"/>
      <c r="R71" s="285"/>
      <c r="S71" s="281"/>
      <c r="T71" s="285"/>
      <c r="U71" s="285"/>
      <c r="V71" s="281"/>
      <c r="W71" s="285"/>
      <c r="X71" s="280"/>
      <c r="Y71" s="285"/>
      <c r="Z71" s="280"/>
      <c r="AA71" s="285"/>
      <c r="AB71" s="285"/>
    </row>
    <row r="72" spans="1:28" x14ac:dyDescent="0.25">
      <c r="A72" s="284"/>
      <c r="B72" s="284"/>
      <c r="C72" s="284"/>
      <c r="D72" s="284"/>
      <c r="E72" s="268">
        <v>64</v>
      </c>
      <c r="F72" s="323" t="s">
        <v>669</v>
      </c>
      <c r="G72" s="269" t="s">
        <v>71</v>
      </c>
      <c r="H72" s="269" t="s">
        <v>661</v>
      </c>
      <c r="I72" s="286"/>
      <c r="J72" s="286"/>
      <c r="L72" s="293"/>
      <c r="M72" s="279"/>
      <c r="N72" s="285"/>
      <c r="O72" s="280"/>
      <c r="P72" s="285"/>
      <c r="Q72" s="280"/>
      <c r="R72" s="285"/>
      <c r="S72" s="281"/>
      <c r="T72" s="288"/>
      <c r="V72" s="288"/>
      <c r="W72" s="285"/>
      <c r="X72" s="280"/>
      <c r="Y72" s="285"/>
      <c r="Z72" s="280"/>
      <c r="AA72" s="285"/>
      <c r="AB72" s="285"/>
    </row>
    <row r="73" spans="1:28" x14ac:dyDescent="0.25">
      <c r="A73" s="285"/>
      <c r="B73" s="285"/>
      <c r="C73" s="285"/>
      <c r="D73" s="285"/>
      <c r="E73" s="268">
        <v>65</v>
      </c>
      <c r="F73" s="324" t="s">
        <v>732</v>
      </c>
      <c r="G73" s="277" t="s">
        <v>17</v>
      </c>
      <c r="H73" s="277" t="s">
        <v>822</v>
      </c>
      <c r="I73" s="284"/>
      <c r="J73" s="281"/>
      <c r="K73" s="280"/>
      <c r="L73" s="285"/>
      <c r="N73" s="288"/>
      <c r="P73" s="288"/>
      <c r="R73" s="288"/>
      <c r="T73" s="285"/>
      <c r="U73" s="280"/>
      <c r="V73" s="285"/>
      <c r="W73" s="285"/>
      <c r="X73" s="280"/>
      <c r="Y73" s="285"/>
      <c r="Z73" s="280"/>
      <c r="AA73" s="285"/>
      <c r="AB73" s="285"/>
    </row>
    <row r="74" spans="1:28" x14ac:dyDescent="0.25">
      <c r="A74" s="286"/>
      <c r="B74" s="286"/>
      <c r="C74" s="286"/>
      <c r="D74" s="286"/>
      <c r="E74" s="202">
        <v>66</v>
      </c>
      <c r="F74" s="325" t="s">
        <v>751</v>
      </c>
      <c r="G74" s="202" t="s">
        <v>125</v>
      </c>
      <c r="H74" s="202" t="s">
        <v>128</v>
      </c>
      <c r="I74" s="281"/>
      <c r="J74" s="286"/>
      <c r="K74" s="279"/>
      <c r="L74" s="285"/>
      <c r="M74" s="279"/>
      <c r="N74" s="285"/>
      <c r="O74" s="280"/>
      <c r="P74" s="285"/>
      <c r="Q74" s="280"/>
      <c r="R74" s="285"/>
      <c r="S74" s="281"/>
      <c r="T74" s="288"/>
      <c r="V74" s="288"/>
      <c r="W74" s="285"/>
      <c r="X74" s="280"/>
      <c r="Y74" s="285"/>
      <c r="Z74" s="280"/>
      <c r="AA74" s="285"/>
      <c r="AB74" s="285"/>
    </row>
    <row r="75" spans="1:28" x14ac:dyDescent="0.25">
      <c r="A75" s="285"/>
      <c r="B75" s="285"/>
      <c r="C75" s="285"/>
      <c r="D75" s="285"/>
      <c r="E75" s="202">
        <v>67</v>
      </c>
      <c r="F75" s="325" t="s">
        <v>806</v>
      </c>
      <c r="G75" s="202" t="s">
        <v>502</v>
      </c>
      <c r="H75" s="202" t="s">
        <v>604</v>
      </c>
      <c r="I75" s="286"/>
      <c r="J75" s="284"/>
      <c r="K75" s="279"/>
      <c r="L75" s="285"/>
      <c r="M75" s="285"/>
      <c r="N75" s="288"/>
      <c r="P75" s="288"/>
      <c r="R75" s="288"/>
      <c r="T75" s="285"/>
      <c r="U75" s="280"/>
      <c r="V75" s="285"/>
      <c r="W75" s="285"/>
      <c r="X75" s="280"/>
      <c r="Y75" s="285"/>
      <c r="Z75" s="280"/>
      <c r="AA75" s="285"/>
      <c r="AB75" s="285"/>
    </row>
    <row r="76" spans="1:28" x14ac:dyDescent="0.25">
      <c r="A76" s="281"/>
      <c r="B76" s="281"/>
      <c r="C76" s="281"/>
      <c r="D76" s="281"/>
      <c r="E76" s="202">
        <v>68</v>
      </c>
      <c r="F76" s="325" t="s">
        <v>710</v>
      </c>
      <c r="G76" s="202" t="s">
        <v>56</v>
      </c>
      <c r="H76" s="202" t="s">
        <v>711</v>
      </c>
      <c r="I76" s="284"/>
      <c r="J76" s="281"/>
      <c r="K76" s="352"/>
      <c r="L76" s="285"/>
      <c r="M76" s="279"/>
      <c r="N76" s="285"/>
      <c r="O76" s="280"/>
      <c r="P76" s="285"/>
      <c r="Q76" s="280"/>
      <c r="R76" s="285"/>
      <c r="S76" s="281"/>
      <c r="T76" s="288"/>
      <c r="V76" s="288"/>
      <c r="W76" s="285"/>
      <c r="X76" s="280"/>
      <c r="Y76" s="285"/>
      <c r="Z76" s="280"/>
      <c r="AA76" s="285"/>
      <c r="AB76" s="285"/>
    </row>
    <row r="77" spans="1:28" x14ac:dyDescent="0.25">
      <c r="A77" s="284"/>
      <c r="B77" s="284"/>
      <c r="C77" s="284"/>
      <c r="D77" s="284"/>
      <c r="E77" s="202">
        <v>69</v>
      </c>
      <c r="F77" s="325" t="s">
        <v>837</v>
      </c>
      <c r="G77" s="202" t="s">
        <v>106</v>
      </c>
      <c r="H77" s="202" t="s">
        <v>838</v>
      </c>
      <c r="I77" s="281"/>
      <c r="J77" s="286"/>
      <c r="K77" s="295"/>
      <c r="L77" s="285"/>
      <c r="N77" s="288"/>
      <c r="P77" s="288"/>
      <c r="R77" s="288"/>
      <c r="T77" s="285"/>
      <c r="U77" s="280"/>
      <c r="V77" s="285"/>
      <c r="W77" s="285"/>
      <c r="X77" s="280"/>
      <c r="Y77" s="285"/>
      <c r="Z77" s="280"/>
      <c r="AA77" s="285"/>
      <c r="AB77" s="285"/>
    </row>
    <row r="78" spans="1:28" x14ac:dyDescent="0.25">
      <c r="A78" s="285"/>
      <c r="B78" s="285"/>
      <c r="C78" s="285"/>
      <c r="D78" s="285"/>
      <c r="E78" s="294">
        <v>70</v>
      </c>
      <c r="F78" s="202" t="s">
        <v>839</v>
      </c>
      <c r="G78" s="202" t="s">
        <v>106</v>
      </c>
      <c r="H78" s="202" t="s">
        <v>838</v>
      </c>
      <c r="I78" s="286"/>
      <c r="J78" s="281"/>
      <c r="K78" s="304"/>
      <c r="L78" s="287"/>
      <c r="M78" s="279"/>
      <c r="N78" s="285"/>
      <c r="O78" s="280"/>
      <c r="P78" s="285"/>
      <c r="Q78" s="280"/>
      <c r="R78" s="285"/>
      <c r="S78" s="281"/>
      <c r="T78" s="285"/>
      <c r="U78" s="280"/>
      <c r="V78" s="285"/>
      <c r="W78" s="285"/>
      <c r="X78" s="280"/>
      <c r="Y78" s="285"/>
      <c r="Z78" s="280"/>
      <c r="AA78" s="285"/>
      <c r="AB78" s="285"/>
    </row>
    <row r="79" spans="1:28" x14ac:dyDescent="0.25">
      <c r="A79" s="284"/>
      <c r="B79" s="284"/>
      <c r="C79" s="284"/>
      <c r="D79" s="284"/>
      <c r="E79" s="294">
        <v>71</v>
      </c>
      <c r="F79" s="202" t="s">
        <v>840</v>
      </c>
      <c r="G79" s="202" t="s">
        <v>82</v>
      </c>
      <c r="H79" s="202" t="s">
        <v>841</v>
      </c>
      <c r="I79" s="286"/>
      <c r="J79" s="286"/>
      <c r="K79" s="285"/>
      <c r="L79" s="287"/>
      <c r="M79" s="293"/>
      <c r="N79" s="288"/>
      <c r="P79" s="288"/>
      <c r="R79" s="285"/>
      <c r="S79" s="281"/>
      <c r="T79" s="285"/>
      <c r="U79" s="280"/>
      <c r="V79" s="285"/>
      <c r="W79" s="285"/>
      <c r="X79" s="280"/>
      <c r="Y79" s="285"/>
      <c r="Z79" s="280"/>
      <c r="AA79" s="285"/>
      <c r="AB79" s="285"/>
    </row>
    <row r="80" spans="1:28" x14ac:dyDescent="0.25">
      <c r="A80" s="284"/>
      <c r="B80" s="284"/>
      <c r="C80" s="284"/>
      <c r="D80" s="284"/>
      <c r="E80" s="294">
        <v>72</v>
      </c>
      <c r="F80" s="202" t="s">
        <v>844</v>
      </c>
      <c r="G80" s="202" t="s">
        <v>82</v>
      </c>
      <c r="H80" s="202" t="s">
        <v>841</v>
      </c>
      <c r="I80" s="286"/>
      <c r="J80" s="286"/>
      <c r="L80" s="287"/>
      <c r="M80" s="289"/>
      <c r="N80" s="293"/>
      <c r="O80" s="351"/>
      <c r="P80" s="293"/>
      <c r="Q80" s="293"/>
      <c r="R80" s="288"/>
      <c r="T80" s="285"/>
      <c r="U80" s="280"/>
      <c r="V80" s="285"/>
      <c r="W80" s="285"/>
      <c r="X80" s="280"/>
      <c r="Y80" s="285"/>
      <c r="Z80" s="280"/>
      <c r="AA80" s="285"/>
      <c r="AB80" s="285"/>
    </row>
    <row r="81" spans="1:28" x14ac:dyDescent="0.25">
      <c r="A81" s="284"/>
      <c r="B81" s="284"/>
      <c r="C81" s="284"/>
      <c r="D81" s="284"/>
      <c r="E81" s="294">
        <v>73</v>
      </c>
      <c r="F81" s="202" t="s">
        <v>858</v>
      </c>
      <c r="G81" s="202" t="s">
        <v>151</v>
      </c>
      <c r="H81" s="202" t="s">
        <v>287</v>
      </c>
      <c r="I81" s="286"/>
      <c r="J81" s="286"/>
      <c r="K81" s="293"/>
      <c r="L81" s="287"/>
      <c r="M81" s="293"/>
      <c r="N81" s="293"/>
      <c r="O81" s="351"/>
      <c r="P81" s="293"/>
      <c r="Q81" s="351"/>
      <c r="R81" s="293"/>
      <c r="S81" s="290"/>
      <c r="T81" s="285"/>
      <c r="U81" s="280"/>
      <c r="V81" s="285"/>
      <c r="W81" s="285"/>
      <c r="X81" s="280"/>
      <c r="Y81" s="285"/>
      <c r="Z81" s="280"/>
      <c r="AA81" s="285"/>
      <c r="AB81" s="285"/>
    </row>
    <row r="82" spans="1:28" x14ac:dyDescent="0.25">
      <c r="A82" s="284"/>
      <c r="B82" s="284"/>
      <c r="C82" s="284"/>
      <c r="D82" s="284"/>
      <c r="E82" s="294">
        <v>74</v>
      </c>
      <c r="F82" s="202" t="s">
        <v>291</v>
      </c>
      <c r="G82" s="202" t="s">
        <v>151</v>
      </c>
      <c r="H82" s="202" t="s">
        <v>287</v>
      </c>
      <c r="I82" s="286"/>
      <c r="J82" s="286"/>
      <c r="K82" s="293"/>
      <c r="L82" s="287"/>
      <c r="M82" s="279"/>
      <c r="N82" s="285"/>
      <c r="O82" s="280"/>
      <c r="P82" s="285"/>
      <c r="Q82" s="280"/>
      <c r="R82" s="285"/>
      <c r="S82" s="281"/>
      <c r="T82" s="285"/>
      <c r="U82" s="280"/>
      <c r="V82" s="285"/>
      <c r="W82" s="285"/>
      <c r="X82" s="280"/>
      <c r="Y82" s="285"/>
      <c r="Z82" s="280"/>
      <c r="AA82" s="285"/>
      <c r="AB82" s="285"/>
    </row>
    <row r="83" spans="1:28" x14ac:dyDescent="0.25">
      <c r="A83" s="284"/>
      <c r="B83" s="284"/>
      <c r="C83" s="284"/>
      <c r="D83" s="284"/>
      <c r="E83" s="294">
        <v>75</v>
      </c>
      <c r="F83" s="202" t="s">
        <v>289</v>
      </c>
      <c r="G83" s="202" t="s">
        <v>151</v>
      </c>
      <c r="H83" s="202" t="s">
        <v>287</v>
      </c>
      <c r="I83" s="286"/>
      <c r="J83" s="286"/>
      <c r="K83" s="285"/>
      <c r="L83" s="287"/>
      <c r="M83" s="283"/>
      <c r="N83" s="287"/>
      <c r="O83" s="282"/>
      <c r="P83" s="287"/>
      <c r="Q83" s="282"/>
      <c r="R83" s="287"/>
      <c r="S83" s="286"/>
      <c r="T83" s="285"/>
      <c r="U83" s="280"/>
      <c r="V83" s="285"/>
      <c r="W83" s="285"/>
      <c r="X83" s="280"/>
      <c r="Y83" s="285"/>
      <c r="Z83" s="280"/>
      <c r="AA83" s="285"/>
      <c r="AB83" s="285"/>
    </row>
    <row r="84" spans="1:28" x14ac:dyDescent="0.25">
      <c r="A84" s="286"/>
      <c r="B84" s="286"/>
      <c r="C84" s="286"/>
      <c r="D84" s="286"/>
      <c r="E84" s="287"/>
      <c r="F84" s="287"/>
      <c r="G84" s="287"/>
      <c r="H84" s="279"/>
      <c r="I84" s="285"/>
      <c r="J84" s="286"/>
      <c r="K84" s="279"/>
      <c r="L84" s="288"/>
      <c r="N84" s="288"/>
      <c r="P84" s="288"/>
      <c r="R84" s="288"/>
      <c r="T84" s="288"/>
      <c r="V84" s="288"/>
      <c r="W84" s="285"/>
      <c r="X84" s="280"/>
      <c r="Y84" s="285"/>
      <c r="Z84" s="280"/>
      <c r="AA84" s="285"/>
      <c r="AB84" s="285"/>
    </row>
    <row r="85" spans="1:28" x14ac:dyDescent="0.25">
      <c r="A85" s="285"/>
      <c r="B85" s="285"/>
      <c r="C85" s="285"/>
      <c r="D85" s="285"/>
      <c r="E85" s="288"/>
      <c r="F85" s="288"/>
      <c r="G85" s="288"/>
      <c r="I85" s="285"/>
      <c r="J85" s="281"/>
      <c r="K85" s="283"/>
      <c r="L85" s="285"/>
      <c r="M85" s="279"/>
      <c r="N85" s="285"/>
      <c r="O85" s="280"/>
      <c r="P85" s="285"/>
      <c r="Q85" s="280"/>
      <c r="R85" s="285"/>
      <c r="S85" s="281"/>
      <c r="T85" s="285"/>
      <c r="U85" s="280"/>
      <c r="V85" s="285"/>
      <c r="W85" s="285"/>
      <c r="X85" s="280"/>
      <c r="Y85" s="285"/>
      <c r="Z85" s="280"/>
      <c r="AA85" s="285"/>
      <c r="AB85" s="285"/>
    </row>
    <row r="86" spans="1:28" x14ac:dyDescent="0.25">
      <c r="A86" s="281"/>
      <c r="B86" s="281"/>
      <c r="C86" s="281"/>
      <c r="D86" s="281"/>
      <c r="E86" s="293"/>
      <c r="F86" s="293"/>
      <c r="G86" s="293"/>
      <c r="H86" s="279"/>
      <c r="I86" s="285"/>
      <c r="J86" s="281"/>
      <c r="L86" s="285"/>
      <c r="M86" s="279"/>
      <c r="N86" s="285"/>
      <c r="O86" s="280"/>
      <c r="P86" s="285"/>
      <c r="Q86" s="280"/>
      <c r="R86" s="285"/>
      <c r="S86" s="281"/>
      <c r="T86" s="285"/>
      <c r="U86" s="285"/>
      <c r="V86" s="281"/>
      <c r="W86" s="285"/>
      <c r="X86" s="280"/>
      <c r="Y86" s="285"/>
      <c r="Z86" s="280"/>
      <c r="AA86" s="285"/>
      <c r="AB86" s="285"/>
    </row>
    <row r="87" spans="1:28" x14ac:dyDescent="0.25">
      <c r="A87" s="284"/>
      <c r="B87" s="284"/>
      <c r="C87" s="284"/>
      <c r="D87" s="284"/>
      <c r="E87" s="293"/>
      <c r="F87" s="293"/>
      <c r="G87" s="293"/>
      <c r="I87" s="285"/>
      <c r="J87" s="286"/>
      <c r="K87" s="280"/>
      <c r="L87" s="285"/>
      <c r="M87" s="285"/>
      <c r="N87" s="288"/>
      <c r="P87" s="288"/>
      <c r="R87" s="288"/>
      <c r="T87" s="288"/>
      <c r="V87" s="288"/>
      <c r="W87" s="285"/>
      <c r="X87" s="280"/>
      <c r="Y87" s="285"/>
      <c r="Z87" s="280"/>
      <c r="AA87" s="285"/>
      <c r="AB87" s="285"/>
    </row>
    <row r="88" spans="1:28" x14ac:dyDescent="0.25">
      <c r="A88" s="285"/>
      <c r="B88" s="285"/>
      <c r="C88" s="285"/>
      <c r="D88" s="285"/>
      <c r="E88" s="293"/>
      <c r="F88" s="293"/>
      <c r="G88" s="293"/>
      <c r="H88" s="279"/>
      <c r="I88" s="285"/>
      <c r="J88" s="281"/>
      <c r="K88" s="279"/>
      <c r="L88" s="285"/>
      <c r="M88" s="279"/>
      <c r="N88" s="285"/>
      <c r="O88" s="280"/>
      <c r="P88" s="285"/>
      <c r="Q88" s="280"/>
      <c r="R88" s="285"/>
      <c r="S88" s="281"/>
      <c r="T88" s="285"/>
      <c r="U88" s="280"/>
      <c r="V88" s="285"/>
      <c r="W88" s="285"/>
      <c r="X88" s="280"/>
      <c r="Y88" s="285"/>
      <c r="Z88" s="280"/>
      <c r="AA88" s="285"/>
      <c r="AB88" s="285"/>
    </row>
    <row r="89" spans="1:28" x14ac:dyDescent="0.25">
      <c r="A89" s="286"/>
      <c r="B89" s="286"/>
      <c r="C89" s="286"/>
      <c r="D89" s="286"/>
      <c r="E89" s="293"/>
      <c r="F89" s="293"/>
      <c r="G89" s="293"/>
      <c r="H89" s="279"/>
      <c r="I89" s="285"/>
      <c r="J89" s="286"/>
      <c r="K89" s="279"/>
      <c r="L89" s="285"/>
      <c r="N89" s="288"/>
      <c r="P89" s="288"/>
      <c r="R89" s="288"/>
      <c r="T89" s="288"/>
      <c r="V89" s="288"/>
      <c r="W89" s="285"/>
      <c r="X89" s="280"/>
      <c r="Y89" s="285"/>
      <c r="Z89" s="280"/>
      <c r="AA89" s="285"/>
      <c r="AB89" s="285"/>
    </row>
    <row r="90" spans="1:28" x14ac:dyDescent="0.25">
      <c r="A90" s="285"/>
      <c r="B90" s="285"/>
      <c r="C90" s="285"/>
      <c r="D90" s="285"/>
      <c r="E90" s="285"/>
      <c r="F90" s="285"/>
      <c r="G90" s="285"/>
      <c r="I90" s="285"/>
      <c r="J90" s="281"/>
      <c r="K90" s="283"/>
      <c r="L90" s="287"/>
      <c r="M90" s="279"/>
      <c r="N90" s="285"/>
      <c r="O90" s="280"/>
      <c r="P90" s="285"/>
      <c r="Q90" s="280"/>
      <c r="R90" s="285"/>
      <c r="S90" s="281"/>
      <c r="T90" s="285"/>
      <c r="U90" s="280"/>
      <c r="V90" s="285"/>
      <c r="W90" s="285"/>
      <c r="X90" s="280"/>
      <c r="Y90" s="285"/>
      <c r="Z90" s="280"/>
      <c r="AA90" s="285"/>
      <c r="AB90" s="285"/>
    </row>
    <row r="91" spans="1:28" x14ac:dyDescent="0.25">
      <c r="A91" s="281"/>
      <c r="B91" s="281"/>
      <c r="C91" s="281"/>
      <c r="D91" s="281"/>
      <c r="E91" s="285"/>
      <c r="F91" s="285"/>
      <c r="G91" s="285"/>
      <c r="H91" s="285"/>
      <c r="I91" s="285"/>
      <c r="J91" s="286"/>
      <c r="L91" s="288"/>
      <c r="N91" s="288"/>
      <c r="P91" s="288"/>
      <c r="R91" s="288"/>
      <c r="T91" s="288"/>
      <c r="V91" s="288"/>
      <c r="W91" s="285"/>
      <c r="X91" s="280"/>
      <c r="Y91" s="285"/>
      <c r="Z91" s="280"/>
      <c r="AA91" s="285"/>
      <c r="AB91" s="285"/>
    </row>
    <row r="92" spans="1:28" x14ac:dyDescent="0.25">
      <c r="A92" s="284"/>
      <c r="B92" s="284"/>
      <c r="C92" s="284"/>
      <c r="D92" s="284"/>
      <c r="E92" s="285"/>
      <c r="F92" s="287"/>
      <c r="G92" s="285"/>
      <c r="I92" s="285"/>
      <c r="J92" s="284"/>
      <c r="K92" s="280"/>
      <c r="L92" s="285"/>
      <c r="M92" s="279"/>
      <c r="N92" s="285"/>
      <c r="O92" s="280"/>
      <c r="P92" s="285"/>
      <c r="Q92" s="280"/>
      <c r="R92" s="285"/>
      <c r="S92" s="281"/>
      <c r="T92" s="285"/>
      <c r="U92" s="280"/>
      <c r="V92" s="285"/>
      <c r="W92" s="285"/>
      <c r="X92" s="280"/>
      <c r="Y92" s="285"/>
      <c r="Z92" s="280"/>
      <c r="AA92" s="285"/>
      <c r="AB92" s="285"/>
    </row>
    <row r="93" spans="1:28" x14ac:dyDescent="0.25">
      <c r="A93" s="285"/>
      <c r="B93" s="285"/>
      <c r="C93" s="285"/>
      <c r="D93" s="285"/>
      <c r="E93" s="285"/>
      <c r="F93" s="288"/>
      <c r="G93" s="287"/>
      <c r="H93" s="279"/>
      <c r="I93" s="285"/>
      <c r="J93" s="281"/>
      <c r="K93" s="285"/>
      <c r="L93" s="281"/>
      <c r="N93" s="288"/>
      <c r="P93" s="288"/>
      <c r="R93" s="288"/>
      <c r="T93" s="285"/>
      <c r="U93" s="280"/>
      <c r="V93" s="285"/>
      <c r="W93" s="285"/>
      <c r="X93" s="280"/>
      <c r="Y93" s="285"/>
      <c r="Z93" s="280"/>
      <c r="AA93" s="285"/>
      <c r="AB93" s="285"/>
    </row>
    <row r="94" spans="1:28" x14ac:dyDescent="0.25">
      <c r="A94" s="286"/>
      <c r="B94" s="286"/>
      <c r="C94" s="286"/>
      <c r="D94" s="286"/>
      <c r="E94" s="288"/>
      <c r="F94" s="293"/>
      <c r="G94" s="288"/>
      <c r="H94" s="279"/>
      <c r="I94" s="285"/>
      <c r="J94" s="286"/>
      <c r="K94" s="285"/>
      <c r="L94" s="281"/>
      <c r="M94" s="279"/>
      <c r="N94" s="285"/>
      <c r="O94" s="280"/>
      <c r="P94" s="285"/>
      <c r="Q94" s="280"/>
      <c r="R94" s="285"/>
      <c r="S94" s="281"/>
      <c r="T94" s="288"/>
      <c r="V94" s="288"/>
      <c r="W94" s="285"/>
      <c r="X94" s="280"/>
      <c r="Y94" s="285"/>
      <c r="Z94" s="280"/>
      <c r="AA94" s="285"/>
      <c r="AB94" s="285"/>
    </row>
    <row r="95" spans="1:28" x14ac:dyDescent="0.25">
      <c r="A95" s="285"/>
      <c r="B95" s="285"/>
      <c r="C95" s="285"/>
      <c r="D95" s="285"/>
      <c r="E95" s="293"/>
      <c r="F95" s="285"/>
      <c r="G95" s="293"/>
      <c r="H95" s="279"/>
      <c r="I95" s="285"/>
      <c r="J95" s="281"/>
      <c r="K95" s="287"/>
      <c r="L95" s="281"/>
      <c r="N95" s="288"/>
      <c r="P95" s="288"/>
      <c r="R95" s="288"/>
      <c r="T95" s="285"/>
      <c r="U95" s="280"/>
      <c r="V95" s="285"/>
      <c r="W95" s="285"/>
      <c r="X95" s="280"/>
      <c r="Y95" s="285"/>
      <c r="Z95" s="280"/>
      <c r="AA95" s="285"/>
      <c r="AB95" s="285"/>
    </row>
    <row r="96" spans="1:28" x14ac:dyDescent="0.25">
      <c r="A96" s="281"/>
      <c r="B96" s="281"/>
      <c r="C96" s="281"/>
      <c r="D96" s="281"/>
      <c r="E96" s="293"/>
      <c r="F96" s="287"/>
      <c r="G96" s="293"/>
      <c r="I96" s="285"/>
      <c r="J96" s="286"/>
      <c r="K96" s="285"/>
      <c r="L96" s="281"/>
      <c r="M96" s="279"/>
      <c r="N96" s="285"/>
      <c r="O96" s="280"/>
      <c r="P96" s="285"/>
      <c r="Q96" s="280"/>
      <c r="R96" s="285"/>
      <c r="S96" s="281"/>
      <c r="T96" s="285"/>
      <c r="U96" s="285"/>
      <c r="V96" s="281"/>
      <c r="W96" s="285"/>
      <c r="X96" s="280"/>
      <c r="Y96" s="285"/>
      <c r="Z96" s="280"/>
      <c r="AA96" s="285"/>
      <c r="AB96" s="285"/>
    </row>
    <row r="97" spans="1:28" x14ac:dyDescent="0.25">
      <c r="A97" s="284"/>
      <c r="B97" s="284"/>
      <c r="C97" s="284"/>
      <c r="D97" s="284"/>
      <c r="E97" s="293"/>
      <c r="F97" s="287"/>
      <c r="G97" s="293"/>
      <c r="H97" s="279"/>
      <c r="I97" s="285"/>
      <c r="J97" s="281"/>
      <c r="K97" s="287"/>
      <c r="L97" s="286"/>
      <c r="N97" s="288"/>
      <c r="P97" s="288"/>
      <c r="R97" s="288"/>
      <c r="T97" s="288"/>
      <c r="V97" s="288"/>
      <c r="W97" s="285"/>
      <c r="X97" s="280"/>
      <c r="Y97" s="285"/>
      <c r="Z97" s="280"/>
      <c r="AA97" s="285"/>
      <c r="AB97" s="285"/>
    </row>
    <row r="98" spans="1:28" x14ac:dyDescent="0.25">
      <c r="A98" s="285"/>
      <c r="B98" s="285"/>
      <c r="C98" s="285"/>
      <c r="D98" s="285"/>
      <c r="E98" s="293"/>
      <c r="F98" s="285"/>
      <c r="G98" s="293"/>
      <c r="I98" s="285"/>
      <c r="J98" s="281"/>
      <c r="K98" s="288"/>
      <c r="L98" s="284"/>
      <c r="M98" s="279"/>
      <c r="N98" s="285"/>
      <c r="O98" s="280"/>
      <c r="P98" s="285"/>
      <c r="Q98" s="280"/>
      <c r="R98" s="285"/>
      <c r="S98" s="281"/>
      <c r="T98" s="285"/>
      <c r="U98" s="280"/>
      <c r="V98" s="285"/>
      <c r="W98" s="285"/>
      <c r="X98" s="280"/>
      <c r="Y98" s="285"/>
      <c r="Z98" s="280"/>
      <c r="AA98" s="285"/>
      <c r="AB98" s="285"/>
    </row>
    <row r="99" spans="1:28" x14ac:dyDescent="0.25">
      <c r="A99" s="286"/>
      <c r="B99" s="286"/>
      <c r="C99" s="286"/>
      <c r="D99" s="286"/>
      <c r="E99" s="285"/>
      <c r="F99" s="287"/>
      <c r="G99" s="285"/>
      <c r="H99" s="279"/>
      <c r="I99" s="285"/>
      <c r="J99" s="286"/>
      <c r="K99" s="285"/>
      <c r="L99" s="281"/>
      <c r="N99" s="288"/>
      <c r="P99" s="288"/>
      <c r="R99" s="288"/>
      <c r="T99" s="288"/>
      <c r="V99" s="288"/>
      <c r="W99" s="285"/>
      <c r="X99" s="280"/>
      <c r="Y99" s="285"/>
      <c r="Z99" s="280"/>
      <c r="AA99" s="285"/>
      <c r="AB99" s="285"/>
    </row>
    <row r="100" spans="1:28" x14ac:dyDescent="0.25">
      <c r="A100" s="285"/>
      <c r="B100" s="285"/>
      <c r="C100" s="285"/>
      <c r="D100" s="285"/>
      <c r="E100" s="287"/>
      <c r="F100" s="285"/>
      <c r="G100" s="285"/>
      <c r="H100" s="279"/>
      <c r="I100" s="285"/>
      <c r="J100" s="284"/>
      <c r="K100" s="287"/>
      <c r="L100" s="281"/>
      <c r="M100" s="279"/>
      <c r="N100" s="285"/>
      <c r="O100" s="280"/>
      <c r="P100" s="285"/>
      <c r="Q100" s="280"/>
      <c r="R100" s="285"/>
      <c r="S100" s="281"/>
      <c r="T100" s="285"/>
      <c r="U100" s="280"/>
      <c r="V100" s="285"/>
      <c r="W100" s="285"/>
      <c r="X100" s="280"/>
      <c r="Y100" s="285"/>
      <c r="Z100" s="280"/>
      <c r="AA100" s="285"/>
      <c r="AB100" s="285"/>
    </row>
    <row r="101" spans="1:28" x14ac:dyDescent="0.25">
      <c r="A101" s="281"/>
      <c r="B101" s="281"/>
      <c r="C101" s="281"/>
      <c r="D101" s="281"/>
      <c r="E101" s="287"/>
      <c r="F101" s="287"/>
      <c r="G101" s="292"/>
      <c r="I101" s="285"/>
      <c r="J101" s="281"/>
      <c r="K101" s="288"/>
      <c r="L101" s="281"/>
      <c r="N101" s="288"/>
      <c r="P101" s="288"/>
      <c r="R101" s="288"/>
      <c r="T101" s="288"/>
      <c r="V101" s="288"/>
      <c r="W101" s="285"/>
      <c r="X101" s="280"/>
      <c r="Y101" s="285"/>
      <c r="Z101" s="280"/>
      <c r="AA101" s="285"/>
      <c r="AB101" s="285"/>
    </row>
    <row r="102" spans="1:28" x14ac:dyDescent="0.25">
      <c r="A102" s="284"/>
      <c r="B102" s="284"/>
      <c r="C102" s="284"/>
      <c r="D102" s="284"/>
      <c r="E102" s="288"/>
      <c r="F102" s="288"/>
      <c r="G102" s="285"/>
      <c r="H102" s="279"/>
      <c r="I102" s="285"/>
      <c r="J102" s="286"/>
      <c r="K102" s="285"/>
      <c r="L102" s="281"/>
      <c r="M102" s="279"/>
      <c r="N102" s="285"/>
      <c r="O102" s="280"/>
      <c r="P102" s="285"/>
      <c r="Q102" s="280"/>
      <c r="R102" s="285"/>
      <c r="S102" s="281"/>
      <c r="T102" s="285"/>
      <c r="U102" s="280"/>
      <c r="V102" s="285"/>
      <c r="W102" s="285"/>
      <c r="X102" s="280"/>
      <c r="Y102" s="285"/>
      <c r="Z102" s="280"/>
      <c r="AA102" s="285"/>
      <c r="AB102" s="285"/>
    </row>
    <row r="103" spans="1:28" x14ac:dyDescent="0.25">
      <c r="A103" s="285"/>
      <c r="B103" s="285"/>
      <c r="C103" s="285"/>
      <c r="D103" s="285"/>
      <c r="E103" s="293"/>
      <c r="F103" s="293"/>
      <c r="G103" s="288"/>
      <c r="I103" s="285"/>
      <c r="J103" s="281"/>
      <c r="K103" s="285"/>
      <c r="L103" s="281"/>
      <c r="N103" s="288"/>
      <c r="P103" s="288"/>
      <c r="R103" s="288"/>
      <c r="T103" s="285"/>
      <c r="U103" s="280"/>
      <c r="V103" s="285"/>
      <c r="W103" s="285"/>
      <c r="X103" s="280"/>
      <c r="Y103" s="285"/>
      <c r="Z103" s="280"/>
      <c r="AA103" s="285"/>
      <c r="AB103" s="285"/>
    </row>
    <row r="104" spans="1:28" x14ac:dyDescent="0.25">
      <c r="A104" s="286"/>
      <c r="B104" s="286"/>
      <c r="C104" s="286"/>
      <c r="D104" s="286"/>
      <c r="E104" s="293"/>
      <c r="F104" s="293"/>
      <c r="G104" s="293"/>
      <c r="H104" s="279"/>
      <c r="I104" s="285"/>
      <c r="J104" s="286"/>
      <c r="K104" s="285"/>
      <c r="L104" s="286"/>
      <c r="M104" s="279"/>
      <c r="N104" s="285"/>
      <c r="O104" s="280"/>
      <c r="P104" s="285"/>
      <c r="Q104" s="280"/>
      <c r="R104" s="285"/>
      <c r="S104" s="281"/>
      <c r="T104" s="288"/>
      <c r="V104" s="288"/>
      <c r="W104" s="285"/>
      <c r="X104" s="280"/>
      <c r="Y104" s="285"/>
      <c r="Z104" s="280"/>
      <c r="AA104" s="285"/>
      <c r="AB104" s="285"/>
    </row>
    <row r="105" spans="1:28" x14ac:dyDescent="0.25">
      <c r="A105" s="285"/>
      <c r="B105" s="285"/>
      <c r="C105" s="285"/>
      <c r="D105" s="285"/>
      <c r="E105" s="293"/>
      <c r="F105" s="293"/>
      <c r="G105" s="293"/>
      <c r="I105" s="285"/>
      <c r="J105" s="281"/>
      <c r="K105" s="287"/>
      <c r="L105" s="284"/>
      <c r="N105" s="288"/>
      <c r="P105" s="288"/>
      <c r="R105" s="288"/>
      <c r="T105" s="285"/>
      <c r="U105" s="280"/>
      <c r="V105" s="285"/>
      <c r="W105" s="285"/>
      <c r="X105" s="280"/>
      <c r="Y105" s="285"/>
      <c r="Z105" s="280"/>
      <c r="AA105" s="285"/>
      <c r="AB105" s="285"/>
    </row>
    <row r="106" spans="1:28" x14ac:dyDescent="0.25">
      <c r="A106" s="281"/>
      <c r="B106" s="281"/>
      <c r="C106" s="281"/>
      <c r="D106" s="281"/>
      <c r="E106" s="293"/>
      <c r="F106" s="293"/>
      <c r="G106" s="293"/>
      <c r="H106" s="279"/>
      <c r="I106" s="285"/>
      <c r="J106" s="281"/>
      <c r="K106" s="288"/>
      <c r="L106" s="281"/>
      <c r="M106" s="279"/>
      <c r="N106" s="285"/>
      <c r="O106" s="280"/>
      <c r="P106" s="285"/>
      <c r="Q106" s="280"/>
      <c r="R106" s="285"/>
      <c r="S106" s="281"/>
      <c r="T106" s="285"/>
      <c r="U106" s="285"/>
      <c r="V106" s="281"/>
      <c r="W106" s="285"/>
      <c r="X106" s="280"/>
      <c r="Y106" s="285"/>
      <c r="Z106" s="280"/>
      <c r="AA106" s="285"/>
      <c r="AB106" s="285"/>
    </row>
    <row r="107" spans="1:28" x14ac:dyDescent="0.25">
      <c r="A107" s="284"/>
      <c r="B107" s="284"/>
      <c r="C107" s="284"/>
      <c r="D107" s="284"/>
      <c r="E107" s="285"/>
      <c r="F107" s="285"/>
      <c r="G107" s="293"/>
      <c r="H107" s="279"/>
      <c r="I107" s="285"/>
      <c r="J107" s="286"/>
      <c r="K107" s="285"/>
      <c r="L107" s="281"/>
      <c r="N107" s="288"/>
      <c r="P107" s="288"/>
      <c r="R107" s="288"/>
      <c r="T107" s="303"/>
      <c r="U107" s="295"/>
      <c r="V107" s="303"/>
      <c r="W107" s="285"/>
      <c r="X107" s="280"/>
      <c r="Y107" s="285"/>
      <c r="Z107" s="280"/>
      <c r="AA107" s="285"/>
      <c r="AB107" s="285"/>
    </row>
    <row r="108" spans="1:28" x14ac:dyDescent="0.25">
      <c r="A108" s="285"/>
      <c r="B108" s="285"/>
      <c r="C108" s="285"/>
      <c r="D108" s="285"/>
      <c r="E108" s="285"/>
      <c r="F108" s="285"/>
      <c r="G108" s="293"/>
      <c r="H108" s="279"/>
      <c r="I108" s="285"/>
      <c r="J108" s="281"/>
      <c r="K108" s="285"/>
      <c r="L108" s="281"/>
      <c r="M108" s="279"/>
      <c r="N108" s="285"/>
      <c r="O108" s="280"/>
      <c r="P108" s="285"/>
      <c r="Q108" s="280"/>
      <c r="R108" s="285"/>
      <c r="S108" s="279"/>
      <c r="T108" s="292"/>
      <c r="U108" s="304"/>
      <c r="V108" s="292"/>
      <c r="W108" s="285"/>
      <c r="X108" s="280"/>
      <c r="Y108" s="285"/>
      <c r="Z108" s="280"/>
      <c r="AA108" s="285"/>
      <c r="AB108" s="285"/>
    </row>
    <row r="109" spans="1:28" x14ac:dyDescent="0.25">
      <c r="A109" s="286"/>
      <c r="B109" s="286"/>
      <c r="C109" s="286"/>
      <c r="D109" s="286"/>
      <c r="E109" s="285"/>
      <c r="F109" s="285"/>
      <c r="G109" s="285"/>
      <c r="H109" s="282"/>
      <c r="I109" s="285"/>
      <c r="J109" s="286"/>
      <c r="K109" s="285"/>
      <c r="L109" s="281"/>
      <c r="M109" s="282"/>
      <c r="N109" s="287"/>
      <c r="O109" s="282"/>
      <c r="P109" s="287"/>
      <c r="Q109" s="286"/>
      <c r="R109" s="287"/>
      <c r="T109" s="303"/>
      <c r="U109" s="295"/>
      <c r="V109" s="303"/>
      <c r="W109" s="285"/>
      <c r="X109" s="280"/>
      <c r="Y109" s="285"/>
      <c r="Z109" s="280"/>
      <c r="AA109" s="285"/>
      <c r="AB109" s="285"/>
    </row>
    <row r="110" spans="1:28" x14ac:dyDescent="0.25">
      <c r="A110" s="285"/>
      <c r="B110" s="285"/>
      <c r="C110" s="285"/>
      <c r="D110" s="285"/>
      <c r="E110" s="285"/>
      <c r="F110" s="285"/>
      <c r="G110" s="293"/>
      <c r="H110" s="279"/>
      <c r="I110" s="285"/>
      <c r="J110" s="286"/>
      <c r="K110" s="285"/>
      <c r="L110" s="286"/>
      <c r="M110" s="286"/>
      <c r="N110" s="286"/>
      <c r="O110" s="286"/>
      <c r="P110" s="286"/>
      <c r="Q110" s="286"/>
      <c r="R110" s="286"/>
      <c r="S110" s="280"/>
      <c r="T110" s="292"/>
      <c r="U110" s="304"/>
      <c r="V110" s="292"/>
      <c r="W110" s="285"/>
      <c r="X110" s="280"/>
      <c r="Y110" s="285"/>
      <c r="Z110" s="280"/>
      <c r="AA110" s="285"/>
      <c r="AB110" s="285"/>
    </row>
    <row r="111" spans="1:28" x14ac:dyDescent="0.25">
      <c r="A111" s="286"/>
      <c r="B111" s="286"/>
      <c r="C111" s="286"/>
      <c r="D111" s="286"/>
      <c r="E111" s="285"/>
      <c r="F111" s="285"/>
      <c r="G111" s="293"/>
      <c r="H111" s="279"/>
      <c r="I111" s="285"/>
      <c r="J111" s="286"/>
      <c r="K111" s="285"/>
      <c r="L111" s="286"/>
      <c r="M111" s="286"/>
      <c r="N111" s="286"/>
      <c r="O111" s="286"/>
      <c r="P111" s="286"/>
      <c r="Q111" s="286"/>
      <c r="R111" s="286"/>
      <c r="S111" s="280"/>
      <c r="T111" s="303"/>
      <c r="U111" s="295"/>
      <c r="V111" s="303"/>
      <c r="W111" s="285"/>
      <c r="X111" s="280"/>
      <c r="Y111" s="285"/>
      <c r="Z111" s="280"/>
      <c r="AA111" s="285"/>
      <c r="AB111" s="285"/>
    </row>
    <row r="112" spans="1:28" x14ac:dyDescent="0.25">
      <c r="A112" s="285"/>
      <c r="B112" s="285"/>
      <c r="C112" s="285"/>
      <c r="D112" s="285"/>
      <c r="E112" s="285"/>
      <c r="F112" s="285"/>
      <c r="G112" s="293"/>
      <c r="H112" s="279"/>
      <c r="I112" s="285"/>
      <c r="J112" s="286"/>
      <c r="K112" s="285"/>
      <c r="L112" s="286"/>
      <c r="M112" s="286"/>
      <c r="N112" s="286"/>
      <c r="O112" s="286"/>
      <c r="P112" s="286"/>
      <c r="Q112" s="286"/>
      <c r="R112" s="286"/>
      <c r="S112" s="285"/>
      <c r="T112" s="292"/>
      <c r="U112" s="304"/>
      <c r="V112" s="292"/>
      <c r="W112" s="285"/>
      <c r="X112" s="280"/>
      <c r="Y112" s="285"/>
      <c r="Z112" s="280"/>
      <c r="AA112" s="285"/>
      <c r="AB112" s="285"/>
    </row>
    <row r="113" spans="1:28" x14ac:dyDescent="0.25">
      <c r="A113" s="281"/>
      <c r="B113" s="281"/>
      <c r="C113" s="281"/>
      <c r="D113" s="281"/>
      <c r="E113" s="285"/>
      <c r="F113" s="285"/>
      <c r="G113" s="293"/>
      <c r="H113" s="279"/>
      <c r="I113" s="285"/>
      <c r="J113" s="286"/>
      <c r="K113" s="285"/>
      <c r="L113" s="286"/>
      <c r="M113" s="286"/>
      <c r="N113" s="286"/>
      <c r="O113" s="286"/>
      <c r="P113" s="286"/>
      <c r="Q113" s="286"/>
      <c r="R113" s="286"/>
      <c r="S113" s="285"/>
      <c r="T113" s="292"/>
      <c r="U113" s="304"/>
      <c r="V113" s="292"/>
      <c r="W113" s="285"/>
      <c r="X113" s="280"/>
      <c r="Y113" s="285"/>
      <c r="Z113" s="280"/>
      <c r="AA113" s="285"/>
      <c r="AB113" s="285"/>
    </row>
    <row r="114" spans="1:28" x14ac:dyDescent="0.25">
      <c r="A114" s="284"/>
      <c r="B114" s="284"/>
      <c r="C114" s="284"/>
      <c r="D114" s="284"/>
      <c r="E114" s="285"/>
      <c r="F114" s="285"/>
      <c r="G114" s="293"/>
      <c r="H114" s="279"/>
      <c r="I114" s="285"/>
      <c r="J114" s="281"/>
      <c r="K114" s="285"/>
      <c r="L114" s="281"/>
      <c r="M114" s="281"/>
      <c r="N114" s="281"/>
      <c r="O114" s="281"/>
      <c r="P114" s="281"/>
      <c r="Q114" s="281"/>
      <c r="R114" s="281"/>
      <c r="S114" s="285"/>
      <c r="T114" s="303"/>
      <c r="U114" s="295"/>
      <c r="V114" s="303"/>
      <c r="W114" s="285"/>
      <c r="X114" s="280"/>
      <c r="Y114" s="285"/>
      <c r="Z114" s="280"/>
      <c r="AA114" s="285"/>
      <c r="AB114" s="285"/>
    </row>
    <row r="115" spans="1:28" x14ac:dyDescent="0.25">
      <c r="A115" s="281"/>
      <c r="B115" s="281"/>
      <c r="C115" s="281"/>
      <c r="D115" s="281"/>
      <c r="E115" s="285"/>
      <c r="F115" s="285"/>
      <c r="G115" s="285"/>
      <c r="H115" s="282"/>
      <c r="I115" s="285"/>
      <c r="J115" s="286"/>
      <c r="K115" s="285"/>
      <c r="L115" s="286"/>
      <c r="M115" s="286"/>
      <c r="N115" s="286"/>
      <c r="O115" s="286"/>
      <c r="P115" s="286"/>
      <c r="Q115" s="286"/>
      <c r="R115" s="286"/>
      <c r="S115" s="285"/>
      <c r="T115" s="292"/>
      <c r="U115" s="304"/>
      <c r="V115" s="292"/>
      <c r="W115" s="285"/>
      <c r="X115" s="280"/>
      <c r="Y115" s="285"/>
      <c r="Z115" s="280"/>
      <c r="AA115" s="285"/>
      <c r="AB115" s="285"/>
    </row>
    <row r="116" spans="1:28" x14ac:dyDescent="0.25">
      <c r="A116" s="285"/>
      <c r="B116" s="285"/>
      <c r="C116" s="281"/>
      <c r="D116" s="285"/>
      <c r="E116" s="292"/>
      <c r="F116" s="285"/>
      <c r="G116" s="293"/>
      <c r="H116" s="279"/>
      <c r="I116" s="285"/>
      <c r="J116" s="286"/>
      <c r="K116" s="285"/>
      <c r="L116" s="286"/>
      <c r="M116" s="286"/>
      <c r="N116" s="286"/>
      <c r="O116" s="286"/>
      <c r="P116" s="286"/>
      <c r="Q116" s="286"/>
      <c r="R116" s="286"/>
      <c r="S116" s="285"/>
      <c r="T116" s="292"/>
      <c r="U116" s="304"/>
      <c r="V116" s="292"/>
      <c r="W116" s="287"/>
      <c r="X116" s="282"/>
      <c r="Y116" s="287"/>
      <c r="Z116" s="282"/>
      <c r="AA116" s="285"/>
    </row>
    <row r="117" spans="1:28" x14ac:dyDescent="0.25">
      <c r="A117" s="284"/>
      <c r="B117" s="288"/>
      <c r="D117" s="293"/>
      <c r="E117" s="289"/>
      <c r="F117" s="289"/>
      <c r="G117" s="289"/>
      <c r="H117" s="289"/>
      <c r="I117" s="289"/>
      <c r="J117" s="289"/>
      <c r="K117" s="293"/>
      <c r="L117" s="289"/>
      <c r="M117" s="289"/>
      <c r="N117" s="289"/>
      <c r="O117" s="289"/>
      <c r="P117" s="289"/>
      <c r="Q117" s="289"/>
      <c r="R117" s="289"/>
      <c r="S117" s="293"/>
      <c r="T117" s="295"/>
      <c r="U117" s="305"/>
      <c r="V117" s="305"/>
      <c r="W117" s="284"/>
      <c r="X117" s="284"/>
      <c r="Y117" s="284"/>
    </row>
    <row r="118" spans="1:28" x14ac:dyDescent="0.25">
      <c r="B118" s="191"/>
    </row>
  </sheetData>
  <mergeCells count="1">
    <mergeCell ref="E7:H7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topLeftCell="A71" zoomScale="70" zoomScaleNormal="70" workbookViewId="0">
      <selection activeCell="B84" sqref="B84:B86"/>
    </sheetView>
  </sheetViews>
  <sheetFormatPr defaultRowHeight="15" x14ac:dyDescent="0.25"/>
  <cols>
    <col min="2" max="2" width="23.140625" bestFit="1" customWidth="1"/>
    <col min="3" max="3" width="25.7109375" customWidth="1"/>
  </cols>
  <sheetData>
    <row r="1" spans="1:23" x14ac:dyDescent="0.25">
      <c r="A1" s="285"/>
      <c r="B1" s="292"/>
      <c r="C1" s="285"/>
      <c r="D1" s="285"/>
      <c r="E1" s="281"/>
      <c r="F1" s="280"/>
      <c r="G1" s="285"/>
      <c r="H1" s="285"/>
      <c r="I1" s="285"/>
      <c r="J1" s="280"/>
      <c r="K1" s="285"/>
      <c r="L1" s="285"/>
      <c r="M1" s="281"/>
      <c r="N1" s="283"/>
      <c r="O1" s="285"/>
      <c r="P1" s="285"/>
      <c r="Q1" s="281"/>
      <c r="R1" s="285"/>
      <c r="S1" s="285"/>
      <c r="T1" s="280"/>
      <c r="U1" s="285"/>
      <c r="V1" s="285"/>
      <c r="W1" s="280"/>
    </row>
    <row r="2" spans="1:23" x14ac:dyDescent="0.25">
      <c r="A2" s="286"/>
      <c r="B2" s="287"/>
      <c r="C2" s="287"/>
      <c r="D2" s="287"/>
      <c r="E2" s="286"/>
      <c r="F2" s="285"/>
      <c r="G2" s="281"/>
      <c r="H2" s="285"/>
      <c r="I2" s="288"/>
      <c r="K2" s="288"/>
      <c r="M2" s="288"/>
      <c r="O2" s="288"/>
      <c r="Q2" s="288"/>
      <c r="R2" s="285"/>
      <c r="S2" s="285"/>
      <c r="T2" s="280"/>
      <c r="U2" s="285"/>
      <c r="V2" s="285"/>
      <c r="W2" s="280"/>
    </row>
    <row r="3" spans="1:23" x14ac:dyDescent="0.25">
      <c r="A3" s="285"/>
      <c r="B3" s="285"/>
      <c r="C3" s="285"/>
      <c r="D3" s="285"/>
      <c r="E3" s="281"/>
      <c r="F3" s="285"/>
      <c r="G3" s="281"/>
      <c r="H3" s="279"/>
      <c r="I3" s="285"/>
      <c r="J3" s="280"/>
      <c r="K3" s="285"/>
      <c r="L3" s="280"/>
      <c r="M3" s="285"/>
      <c r="N3" s="281"/>
      <c r="O3" s="285"/>
      <c r="P3" s="280"/>
      <c r="Q3" s="285"/>
      <c r="R3" s="285"/>
      <c r="S3" s="285"/>
      <c r="T3" s="280"/>
      <c r="U3" s="285"/>
      <c r="V3" s="285"/>
      <c r="W3" s="280"/>
    </row>
    <row r="4" spans="1:23" x14ac:dyDescent="0.25">
      <c r="A4" s="281"/>
      <c r="B4" s="285"/>
      <c r="C4" s="288"/>
      <c r="D4" s="287"/>
      <c r="E4" s="286"/>
      <c r="F4" s="287"/>
      <c r="G4" s="286"/>
      <c r="I4" s="288"/>
      <c r="K4" s="288"/>
      <c r="M4" s="288"/>
      <c r="O4" s="288"/>
      <c r="Q4" s="288"/>
      <c r="R4" s="285"/>
      <c r="S4" s="285"/>
      <c r="T4" s="280"/>
      <c r="U4" s="285"/>
      <c r="V4" s="285"/>
      <c r="W4" s="280"/>
    </row>
    <row r="5" spans="1:23" ht="60" customHeight="1" x14ac:dyDescent="0.25">
      <c r="A5" s="284"/>
      <c r="B5" s="285"/>
      <c r="C5" s="288"/>
      <c r="D5" s="288"/>
      <c r="E5" s="284"/>
      <c r="F5" s="302"/>
      <c r="G5" s="290"/>
      <c r="H5" s="279"/>
      <c r="I5" s="285"/>
      <c r="J5" s="280"/>
      <c r="K5" s="285"/>
      <c r="L5" s="280"/>
      <c r="M5" s="285"/>
      <c r="N5" s="281"/>
      <c r="O5" s="285"/>
      <c r="P5" s="280"/>
      <c r="Q5" s="285"/>
      <c r="R5" s="285"/>
      <c r="S5" s="285"/>
      <c r="T5" s="280"/>
      <c r="U5" s="285"/>
      <c r="V5" s="285"/>
      <c r="W5" s="280"/>
    </row>
    <row r="6" spans="1:23" x14ac:dyDescent="0.25">
      <c r="A6" s="281"/>
      <c r="B6" s="299"/>
      <c r="C6" s="299"/>
      <c r="D6" s="285"/>
      <c r="E6" s="281"/>
      <c r="F6" s="285"/>
      <c r="G6" s="281"/>
      <c r="I6" s="288"/>
      <c r="K6" s="288"/>
      <c r="M6" s="288"/>
      <c r="O6" s="288"/>
      <c r="Q6" s="288"/>
      <c r="R6" s="285"/>
      <c r="S6" s="285"/>
      <c r="T6" s="280"/>
      <c r="U6" s="285"/>
      <c r="V6" s="285"/>
      <c r="W6" s="280"/>
    </row>
    <row r="7" spans="1:23" ht="18.75" x14ac:dyDescent="0.3">
      <c r="A7" s="285"/>
      <c r="B7" s="350" t="s">
        <v>849</v>
      </c>
      <c r="C7" s="350"/>
      <c r="D7" s="291"/>
      <c r="E7" s="286"/>
      <c r="F7" s="285"/>
      <c r="G7" s="281"/>
      <c r="H7" s="279"/>
      <c r="I7" s="285"/>
      <c r="J7" s="280"/>
      <c r="K7" s="285"/>
      <c r="L7" s="280"/>
      <c r="M7" s="285"/>
      <c r="N7" s="281"/>
      <c r="O7" s="285"/>
      <c r="P7" s="280"/>
      <c r="Q7" s="285"/>
      <c r="R7" s="285"/>
      <c r="S7" s="285"/>
      <c r="T7" s="280"/>
      <c r="U7" s="285"/>
      <c r="V7" s="285"/>
      <c r="W7" s="280"/>
    </row>
    <row r="8" spans="1:23" x14ac:dyDescent="0.25">
      <c r="A8" s="286"/>
      <c r="B8" s="275" t="s">
        <v>827</v>
      </c>
      <c r="C8" s="275" t="s">
        <v>850</v>
      </c>
      <c r="D8" s="281"/>
      <c r="E8" s="281"/>
      <c r="F8" s="285"/>
      <c r="G8" s="281"/>
      <c r="H8" s="279"/>
      <c r="I8" s="285"/>
      <c r="J8" s="280"/>
      <c r="K8" s="285"/>
      <c r="L8" s="280"/>
      <c r="M8" s="285"/>
      <c r="N8" s="281"/>
      <c r="O8" s="285"/>
      <c r="P8" s="280"/>
      <c r="Q8" s="285"/>
      <c r="R8" s="285"/>
      <c r="S8" s="280"/>
      <c r="T8" s="285"/>
      <c r="U8" s="280"/>
      <c r="V8" s="285"/>
      <c r="W8" s="285"/>
    </row>
    <row r="9" spans="1:23" ht="20.100000000000001" customHeight="1" x14ac:dyDescent="0.25">
      <c r="A9" s="285"/>
      <c r="B9" s="274" t="s">
        <v>794</v>
      </c>
      <c r="C9" s="269"/>
      <c r="D9" s="286"/>
      <c r="E9" s="286"/>
      <c r="F9" s="285"/>
      <c r="G9" s="281"/>
      <c r="I9" s="288"/>
      <c r="K9" s="288"/>
      <c r="M9" s="288"/>
      <c r="O9" s="288"/>
      <c r="Q9" s="288"/>
      <c r="R9" s="285"/>
      <c r="S9" s="280"/>
      <c r="T9" s="285"/>
      <c r="U9" s="280"/>
      <c r="V9" s="285"/>
      <c r="W9" s="285"/>
    </row>
    <row r="10" spans="1:23" ht="20.100000000000001" customHeight="1" x14ac:dyDescent="0.25">
      <c r="A10" s="281"/>
      <c r="B10" s="274" t="s">
        <v>227</v>
      </c>
      <c r="C10" s="269"/>
      <c r="D10" s="281"/>
      <c r="E10" s="281"/>
      <c r="F10" s="285"/>
      <c r="G10" s="296"/>
      <c r="H10" s="279"/>
      <c r="I10" s="285"/>
      <c r="J10" s="280"/>
      <c r="K10" s="285"/>
      <c r="L10" s="280"/>
      <c r="M10" s="285"/>
      <c r="N10" s="281"/>
      <c r="O10" s="285"/>
      <c r="P10" s="280"/>
      <c r="Q10" s="285"/>
      <c r="R10" s="285"/>
      <c r="S10" s="280"/>
      <c r="T10" s="285"/>
      <c r="U10" s="280"/>
      <c r="V10" s="285"/>
      <c r="W10" s="285"/>
    </row>
    <row r="11" spans="1:23" ht="20.100000000000001" customHeight="1" x14ac:dyDescent="0.25">
      <c r="A11" s="284"/>
      <c r="B11" s="274" t="s">
        <v>229</v>
      </c>
      <c r="C11" s="269"/>
      <c r="D11" s="281"/>
      <c r="E11" s="281"/>
      <c r="F11" s="285"/>
      <c r="G11" s="281"/>
      <c r="H11" s="279"/>
      <c r="I11" s="285"/>
      <c r="J11" s="280"/>
      <c r="K11" s="285"/>
      <c r="L11" s="280"/>
      <c r="M11" s="285"/>
      <c r="N11" s="281"/>
      <c r="O11" s="285"/>
      <c r="P11" s="285"/>
      <c r="Q11" s="281"/>
      <c r="R11" s="285"/>
      <c r="S11" s="280"/>
      <c r="T11" s="285"/>
      <c r="U11" s="280"/>
      <c r="V11" s="285"/>
      <c r="W11" s="285"/>
    </row>
    <row r="12" spans="1:23" ht="20.100000000000001" customHeight="1" x14ac:dyDescent="0.25">
      <c r="A12" s="281"/>
      <c r="B12" s="274" t="s">
        <v>779</v>
      </c>
      <c r="C12" s="269"/>
      <c r="D12" s="286"/>
      <c r="E12" s="286"/>
      <c r="F12" s="285"/>
      <c r="G12" s="281"/>
      <c r="H12" s="279"/>
      <c r="I12" s="285"/>
      <c r="J12" s="280"/>
      <c r="K12" s="285"/>
      <c r="L12" s="280"/>
      <c r="M12" s="285"/>
      <c r="N12" s="281"/>
      <c r="O12" s="288"/>
      <c r="Q12" s="288"/>
      <c r="R12" s="285"/>
      <c r="S12" s="280"/>
      <c r="T12" s="285"/>
      <c r="U12" s="280"/>
      <c r="V12" s="285"/>
      <c r="W12" s="285"/>
    </row>
    <row r="13" spans="1:23" ht="20.100000000000001" customHeight="1" x14ac:dyDescent="0.25">
      <c r="A13" s="285"/>
      <c r="B13" s="274" t="s">
        <v>796</v>
      </c>
      <c r="C13" s="269"/>
      <c r="D13" s="281"/>
      <c r="E13" s="281"/>
      <c r="F13" s="285"/>
      <c r="G13" s="281"/>
      <c r="I13" s="288"/>
      <c r="K13" s="288"/>
      <c r="M13" s="288"/>
      <c r="O13" s="285"/>
      <c r="P13" s="280"/>
      <c r="Q13" s="285"/>
      <c r="R13" s="285"/>
      <c r="S13" s="280"/>
      <c r="T13" s="285"/>
      <c r="U13" s="280"/>
      <c r="V13" s="285"/>
      <c r="W13" s="285"/>
    </row>
    <row r="14" spans="1:23" ht="20.100000000000001" customHeight="1" x14ac:dyDescent="0.25">
      <c r="A14" s="286"/>
      <c r="B14" s="274" t="s">
        <v>300</v>
      </c>
      <c r="C14" s="269"/>
      <c r="D14" s="286"/>
      <c r="E14" s="286"/>
      <c r="F14" s="287"/>
      <c r="G14" s="281"/>
      <c r="H14" s="279"/>
      <c r="I14" s="285"/>
      <c r="J14" s="280"/>
      <c r="K14" s="285"/>
      <c r="L14" s="280"/>
      <c r="M14" s="285"/>
      <c r="N14" s="281"/>
      <c r="O14" s="288"/>
      <c r="Q14" s="288"/>
      <c r="R14" s="285"/>
      <c r="S14" s="280"/>
      <c r="T14" s="285"/>
      <c r="U14" s="280"/>
      <c r="V14" s="285"/>
      <c r="W14" s="285"/>
    </row>
    <row r="15" spans="1:23" ht="20.100000000000001" customHeight="1" x14ac:dyDescent="0.25">
      <c r="A15" s="285"/>
      <c r="B15" s="274" t="s">
        <v>828</v>
      </c>
      <c r="C15" s="269"/>
      <c r="D15" s="281"/>
      <c r="E15" s="281"/>
      <c r="F15" s="285"/>
      <c r="G15" s="281"/>
      <c r="H15" s="279"/>
      <c r="I15" s="285"/>
      <c r="J15" s="280"/>
      <c r="K15" s="285"/>
      <c r="L15" s="280"/>
      <c r="M15" s="285"/>
      <c r="N15" s="281"/>
      <c r="O15" s="285"/>
      <c r="P15" s="280"/>
      <c r="Q15" s="285"/>
      <c r="R15" s="285"/>
      <c r="S15" s="280"/>
      <c r="T15" s="285"/>
      <c r="U15" s="280"/>
      <c r="V15" s="285"/>
      <c r="W15" s="285"/>
    </row>
    <row r="16" spans="1:23" ht="20.100000000000001" customHeight="1" x14ac:dyDescent="0.25">
      <c r="A16" s="281"/>
      <c r="B16" s="274" t="s">
        <v>759</v>
      </c>
      <c r="C16" s="269"/>
      <c r="D16" s="286"/>
      <c r="E16" s="286"/>
      <c r="F16" s="285"/>
      <c r="G16" s="286"/>
      <c r="H16" s="279"/>
      <c r="I16" s="285"/>
      <c r="J16" s="280"/>
      <c r="K16" s="285"/>
      <c r="L16" s="280"/>
      <c r="M16" s="285"/>
      <c r="N16" s="281"/>
      <c r="O16" s="288"/>
      <c r="Q16" s="288"/>
      <c r="R16" s="285"/>
      <c r="S16" s="280"/>
      <c r="T16" s="285"/>
      <c r="U16" s="280"/>
      <c r="V16" s="285"/>
      <c r="W16" s="285"/>
    </row>
    <row r="17" spans="1:23" ht="20.100000000000001" customHeight="1" x14ac:dyDescent="0.25">
      <c r="A17" s="284"/>
      <c r="B17" s="274" t="s">
        <v>778</v>
      </c>
      <c r="C17" s="269"/>
      <c r="D17" s="281"/>
      <c r="E17" s="281"/>
      <c r="F17" s="285"/>
      <c r="G17" s="284"/>
      <c r="I17" s="288"/>
      <c r="K17" s="288"/>
      <c r="M17" s="288"/>
      <c r="O17" s="285"/>
      <c r="P17" s="280"/>
      <c r="Q17" s="285"/>
      <c r="R17" s="285"/>
      <c r="S17" s="280"/>
      <c r="T17" s="285"/>
      <c r="U17" s="280"/>
      <c r="V17" s="285"/>
      <c r="W17" s="285"/>
    </row>
    <row r="18" spans="1:23" ht="20.100000000000001" customHeight="1" x14ac:dyDescent="0.25">
      <c r="A18" s="285"/>
      <c r="B18" s="274" t="s">
        <v>798</v>
      </c>
      <c r="C18" s="269"/>
      <c r="D18" s="286"/>
      <c r="E18" s="281"/>
      <c r="F18" s="285"/>
      <c r="G18" s="281"/>
      <c r="H18" s="279"/>
      <c r="I18" s="285"/>
      <c r="J18" s="280"/>
      <c r="K18" s="285"/>
      <c r="L18" s="280"/>
      <c r="M18" s="285"/>
      <c r="N18" s="281"/>
      <c r="O18" s="285"/>
      <c r="P18" s="280"/>
      <c r="Q18" s="285"/>
      <c r="R18" s="285"/>
      <c r="S18" s="280"/>
      <c r="T18" s="285"/>
      <c r="U18" s="280"/>
      <c r="V18" s="285"/>
      <c r="W18" s="285"/>
    </row>
    <row r="19" spans="1:23" ht="20.100000000000001" customHeight="1" x14ac:dyDescent="0.25">
      <c r="A19" s="286"/>
      <c r="B19" s="274" t="s">
        <v>765</v>
      </c>
      <c r="C19" s="269"/>
      <c r="D19" s="284"/>
      <c r="E19" s="286"/>
      <c r="F19" s="285"/>
      <c r="G19" s="281"/>
      <c r="H19" s="279"/>
      <c r="I19" s="285"/>
      <c r="J19" s="280"/>
      <c r="K19" s="285"/>
      <c r="L19" s="280"/>
      <c r="M19" s="285"/>
      <c r="N19" s="281"/>
      <c r="O19" s="288"/>
      <c r="Q19" s="288"/>
      <c r="R19" s="285"/>
      <c r="S19" s="280"/>
      <c r="T19" s="285"/>
      <c r="U19" s="280"/>
      <c r="V19" s="285"/>
      <c r="W19" s="285"/>
    </row>
    <row r="20" spans="1:23" ht="20.100000000000001" customHeight="1" x14ac:dyDescent="0.25">
      <c r="A20" s="285"/>
      <c r="B20" s="274" t="s">
        <v>773</v>
      </c>
      <c r="C20" s="269"/>
      <c r="D20" s="281"/>
      <c r="E20" s="281"/>
      <c r="F20" s="287"/>
      <c r="G20" s="281"/>
      <c r="H20" s="279"/>
      <c r="I20" s="285"/>
      <c r="J20" s="280"/>
      <c r="K20" s="285"/>
      <c r="L20" s="280"/>
      <c r="M20" s="285"/>
      <c r="N20" s="281"/>
      <c r="O20" s="285"/>
      <c r="P20" s="280"/>
      <c r="Q20" s="285"/>
      <c r="R20" s="285"/>
      <c r="S20" s="280"/>
      <c r="T20" s="285"/>
      <c r="U20" s="280"/>
      <c r="V20" s="285"/>
      <c r="W20" s="285"/>
    </row>
    <row r="21" spans="1:23" ht="20.100000000000001" customHeight="1" x14ac:dyDescent="0.25">
      <c r="A21" s="281"/>
      <c r="B21" s="274" t="s">
        <v>772</v>
      </c>
      <c r="C21" s="269"/>
      <c r="D21" s="286"/>
      <c r="E21" s="281"/>
      <c r="F21" s="293"/>
      <c r="G21" s="281"/>
      <c r="H21" s="279"/>
      <c r="I21" s="285"/>
      <c r="J21" s="280"/>
      <c r="K21" s="285"/>
      <c r="L21" s="280"/>
      <c r="M21" s="285"/>
      <c r="N21" s="281"/>
      <c r="O21" s="285"/>
      <c r="P21" s="285"/>
      <c r="Q21" s="281"/>
      <c r="R21" s="285"/>
      <c r="S21" s="280"/>
      <c r="T21" s="285"/>
      <c r="U21" s="280"/>
      <c r="V21" s="285"/>
      <c r="W21" s="285"/>
    </row>
    <row r="22" spans="1:23" ht="20.100000000000001" customHeight="1" x14ac:dyDescent="0.25">
      <c r="A22" s="284"/>
      <c r="B22" s="274" t="s">
        <v>522</v>
      </c>
      <c r="C22" s="269"/>
      <c r="D22" s="281"/>
      <c r="E22" s="286"/>
      <c r="F22" s="285"/>
      <c r="G22" s="286"/>
      <c r="I22" s="288"/>
      <c r="K22" s="288"/>
      <c r="M22" s="288"/>
      <c r="O22" s="288"/>
      <c r="Q22" s="288"/>
      <c r="R22" s="285"/>
      <c r="S22" s="280"/>
      <c r="T22" s="285"/>
      <c r="U22" s="280"/>
      <c r="V22" s="285"/>
      <c r="W22" s="285"/>
    </row>
    <row r="23" spans="1:23" ht="20.100000000000001" customHeight="1" x14ac:dyDescent="0.25">
      <c r="A23" s="285"/>
      <c r="B23" s="274" t="s">
        <v>526</v>
      </c>
      <c r="C23" s="269"/>
      <c r="D23" s="286"/>
      <c r="E23" s="281"/>
      <c r="F23" s="285"/>
      <c r="G23" s="284"/>
      <c r="H23" s="279"/>
      <c r="I23" s="285"/>
      <c r="J23" s="280"/>
      <c r="K23" s="285"/>
      <c r="L23" s="280"/>
      <c r="M23" s="285"/>
      <c r="N23" s="281"/>
      <c r="O23" s="285"/>
      <c r="P23" s="280"/>
      <c r="Q23" s="285"/>
      <c r="R23" s="285"/>
      <c r="S23" s="280"/>
      <c r="T23" s="285"/>
      <c r="U23" s="280"/>
      <c r="V23" s="285"/>
      <c r="W23" s="285"/>
    </row>
    <row r="24" spans="1:23" ht="20.100000000000001" customHeight="1" x14ac:dyDescent="0.25">
      <c r="A24" s="286"/>
      <c r="B24" s="274" t="s">
        <v>788</v>
      </c>
      <c r="C24" s="269"/>
      <c r="D24" s="284"/>
      <c r="E24" s="286"/>
      <c r="F24" s="285"/>
      <c r="G24" s="281"/>
      <c r="H24" s="279"/>
      <c r="I24" s="285"/>
      <c r="J24" s="280"/>
      <c r="K24" s="285"/>
      <c r="L24" s="280"/>
      <c r="M24" s="285"/>
      <c r="N24" s="281"/>
      <c r="O24" s="288"/>
      <c r="Q24" s="288"/>
      <c r="R24" s="285"/>
      <c r="S24" s="280"/>
      <c r="T24" s="285"/>
      <c r="U24" s="280"/>
      <c r="V24" s="285"/>
      <c r="W24" s="285"/>
    </row>
    <row r="25" spans="1:23" ht="20.100000000000001" customHeight="1" x14ac:dyDescent="0.25">
      <c r="A25" s="285"/>
      <c r="B25" s="274" t="s">
        <v>763</v>
      </c>
      <c r="C25" s="269"/>
      <c r="D25" s="281"/>
      <c r="E25" s="281"/>
      <c r="F25" s="287"/>
      <c r="G25" s="281"/>
      <c r="I25" s="288"/>
      <c r="K25" s="288"/>
      <c r="M25" s="288"/>
      <c r="O25" s="285"/>
      <c r="P25" s="280"/>
      <c r="Q25" s="285"/>
      <c r="R25" s="285"/>
      <c r="S25" s="280"/>
      <c r="T25" s="285"/>
      <c r="U25" s="280"/>
      <c r="V25" s="285"/>
      <c r="W25" s="285"/>
    </row>
    <row r="26" spans="1:23" ht="20.100000000000001" customHeight="1" x14ac:dyDescent="0.25">
      <c r="A26" s="281"/>
      <c r="B26" s="274" t="s">
        <v>358</v>
      </c>
      <c r="C26" s="269"/>
      <c r="D26" s="281"/>
      <c r="E26" s="281"/>
      <c r="F26" s="288"/>
      <c r="G26" s="281"/>
      <c r="H26" s="279"/>
      <c r="I26" s="285"/>
      <c r="J26" s="280"/>
      <c r="K26" s="285"/>
      <c r="L26" s="280"/>
      <c r="M26" s="285"/>
      <c r="N26" s="281"/>
      <c r="O26" s="288"/>
      <c r="Q26" s="288"/>
      <c r="R26" s="285"/>
      <c r="S26" s="280"/>
      <c r="T26" s="285"/>
      <c r="U26" s="280"/>
      <c r="V26" s="285"/>
      <c r="W26" s="285"/>
    </row>
    <row r="27" spans="1:23" ht="20.100000000000001" customHeight="1" x14ac:dyDescent="0.25">
      <c r="A27" s="284"/>
      <c r="B27" s="274" t="s">
        <v>634</v>
      </c>
      <c r="C27" s="269"/>
      <c r="D27" s="286"/>
      <c r="E27" s="286"/>
      <c r="F27" s="285"/>
      <c r="G27" s="281"/>
      <c r="I27" s="288"/>
      <c r="K27" s="288"/>
      <c r="M27" s="288"/>
      <c r="O27" s="285"/>
      <c r="P27" s="280"/>
      <c r="Q27" s="285"/>
      <c r="R27" s="285"/>
      <c r="S27" s="280"/>
      <c r="T27" s="285"/>
      <c r="U27" s="280"/>
      <c r="V27" s="285"/>
      <c r="W27" s="285"/>
    </row>
    <row r="28" spans="1:23" ht="20.100000000000001" customHeight="1" x14ac:dyDescent="0.25">
      <c r="A28" s="285"/>
      <c r="B28" s="274" t="s">
        <v>793</v>
      </c>
      <c r="C28" s="269"/>
      <c r="D28" s="284"/>
      <c r="E28" s="281"/>
      <c r="F28" s="285"/>
      <c r="G28" s="281"/>
      <c r="H28" s="279"/>
      <c r="I28" s="285"/>
      <c r="J28" s="280"/>
      <c r="K28" s="285"/>
      <c r="L28" s="280"/>
      <c r="M28" s="285"/>
      <c r="N28" s="281"/>
      <c r="O28" s="285"/>
      <c r="P28" s="280"/>
      <c r="Q28" s="285"/>
      <c r="R28" s="285"/>
      <c r="S28" s="280"/>
      <c r="T28" s="285"/>
      <c r="U28" s="280"/>
      <c r="V28" s="285"/>
      <c r="W28" s="285"/>
    </row>
    <row r="29" spans="1:23" ht="20.100000000000001" customHeight="1" x14ac:dyDescent="0.25">
      <c r="A29" s="286"/>
      <c r="B29" s="274" t="s">
        <v>678</v>
      </c>
      <c r="C29" s="269"/>
      <c r="D29" s="281"/>
      <c r="E29" s="286"/>
      <c r="F29" s="285"/>
      <c r="G29" s="286"/>
      <c r="H29" s="279"/>
      <c r="I29" s="285"/>
      <c r="J29" s="280"/>
      <c r="K29" s="285"/>
      <c r="L29" s="280"/>
      <c r="M29" s="285"/>
      <c r="N29" s="281"/>
      <c r="O29" s="288"/>
      <c r="Q29" s="288"/>
      <c r="R29" s="285"/>
      <c r="S29" s="280"/>
      <c r="T29" s="285"/>
      <c r="U29" s="280"/>
      <c r="V29" s="285"/>
      <c r="W29" s="285"/>
    </row>
    <row r="30" spans="1:23" ht="20.100000000000001" customHeight="1" x14ac:dyDescent="0.25">
      <c r="A30" s="285"/>
      <c r="B30" s="274" t="s">
        <v>263</v>
      </c>
      <c r="C30" s="269"/>
      <c r="D30" s="281"/>
      <c r="E30" s="281"/>
      <c r="F30" s="287"/>
      <c r="G30" s="284"/>
      <c r="I30" s="288"/>
      <c r="K30" s="288"/>
      <c r="M30" s="288"/>
      <c r="O30" s="285"/>
      <c r="P30" s="280"/>
      <c r="Q30" s="285"/>
      <c r="R30" s="285"/>
      <c r="S30" s="280"/>
      <c r="T30" s="285"/>
      <c r="U30" s="280"/>
      <c r="V30" s="285"/>
      <c r="W30" s="285"/>
    </row>
    <row r="31" spans="1:23" ht="20.100000000000001" customHeight="1" x14ac:dyDescent="0.25">
      <c r="A31" s="281"/>
      <c r="B31" s="274" t="s">
        <v>267</v>
      </c>
      <c r="C31" s="269"/>
      <c r="D31" s="286"/>
      <c r="E31" s="286"/>
      <c r="F31" s="288"/>
      <c r="G31" s="281"/>
      <c r="H31" s="279"/>
      <c r="I31" s="285"/>
      <c r="J31" s="280"/>
      <c r="K31" s="285"/>
      <c r="L31" s="280"/>
      <c r="M31" s="285"/>
      <c r="N31" s="281"/>
      <c r="O31" s="285"/>
      <c r="P31" s="285"/>
      <c r="Q31" s="281"/>
      <c r="R31" s="285"/>
      <c r="S31" s="280"/>
      <c r="T31" s="285"/>
      <c r="U31" s="280"/>
      <c r="V31" s="285"/>
      <c r="W31" s="285"/>
    </row>
    <row r="32" spans="1:23" ht="20.100000000000001" customHeight="1" x14ac:dyDescent="0.25">
      <c r="A32" s="284"/>
      <c r="B32" s="274" t="s">
        <v>248</v>
      </c>
      <c r="C32" s="269"/>
      <c r="D32" s="284"/>
      <c r="E32" s="284"/>
      <c r="F32" s="285"/>
      <c r="G32" s="281"/>
      <c r="I32" s="288"/>
      <c r="K32" s="288"/>
      <c r="M32" s="288"/>
      <c r="O32" s="288"/>
      <c r="Q32" s="288"/>
      <c r="R32" s="285"/>
      <c r="S32" s="280"/>
      <c r="T32" s="285"/>
      <c r="U32" s="280"/>
      <c r="V32" s="285"/>
      <c r="W32" s="285"/>
    </row>
    <row r="33" spans="1:23" ht="20.100000000000001" customHeight="1" x14ac:dyDescent="0.25">
      <c r="A33" s="285"/>
      <c r="B33" s="274" t="s">
        <v>454</v>
      </c>
      <c r="C33" s="269"/>
      <c r="D33" s="281"/>
      <c r="E33" s="281"/>
      <c r="F33" s="285"/>
      <c r="G33" s="281"/>
      <c r="H33" s="279"/>
      <c r="I33" s="285"/>
      <c r="J33" s="280"/>
      <c r="K33" s="285"/>
      <c r="L33" s="280"/>
      <c r="M33" s="285"/>
      <c r="N33" s="281"/>
      <c r="O33" s="285"/>
      <c r="P33" s="280"/>
      <c r="Q33" s="285"/>
      <c r="R33" s="285"/>
      <c r="S33" s="280"/>
      <c r="T33" s="285"/>
      <c r="U33" s="280"/>
      <c r="V33" s="285"/>
      <c r="W33" s="285"/>
    </row>
    <row r="34" spans="1:23" ht="20.100000000000001" customHeight="1" x14ac:dyDescent="0.25">
      <c r="A34" s="286"/>
      <c r="B34" s="274" t="s">
        <v>363</v>
      </c>
      <c r="C34" s="269"/>
      <c r="D34" s="281"/>
      <c r="E34" s="286"/>
      <c r="F34" s="287"/>
      <c r="G34" s="281"/>
      <c r="H34" s="279"/>
      <c r="I34" s="285"/>
      <c r="J34" s="280"/>
      <c r="K34" s="285"/>
      <c r="L34" s="280"/>
      <c r="M34" s="285"/>
      <c r="N34" s="281"/>
      <c r="O34" s="288"/>
      <c r="Q34" s="288"/>
      <c r="R34" s="285"/>
      <c r="S34" s="280"/>
      <c r="T34" s="285"/>
      <c r="U34" s="280"/>
      <c r="V34" s="285"/>
      <c r="W34" s="285"/>
    </row>
    <row r="35" spans="1:23" ht="20.100000000000001" customHeight="1" x14ac:dyDescent="0.25">
      <c r="A35" s="285"/>
      <c r="B35" s="274" t="s">
        <v>393</v>
      </c>
      <c r="C35" s="269"/>
      <c r="D35" s="286"/>
      <c r="E35" s="281"/>
      <c r="F35" s="288"/>
      <c r="G35" s="281"/>
      <c r="H35" s="279"/>
      <c r="I35" s="285"/>
      <c r="J35" s="280"/>
      <c r="K35" s="285"/>
      <c r="L35" s="280"/>
      <c r="M35" s="285"/>
      <c r="N35" s="281"/>
      <c r="O35" s="285"/>
      <c r="P35" s="280"/>
      <c r="Q35" s="285"/>
      <c r="R35" s="285"/>
      <c r="S35" s="280"/>
      <c r="T35" s="285"/>
      <c r="U35" s="280"/>
      <c r="V35" s="285"/>
      <c r="W35" s="285"/>
    </row>
    <row r="36" spans="1:23" ht="20.100000000000001" customHeight="1" x14ac:dyDescent="0.25">
      <c r="A36" s="281"/>
      <c r="B36" s="274" t="s">
        <v>450</v>
      </c>
      <c r="C36" s="269"/>
      <c r="D36" s="284"/>
      <c r="E36" s="286"/>
      <c r="F36" s="285"/>
      <c r="G36" s="286"/>
      <c r="I36" s="288"/>
      <c r="K36" s="288"/>
      <c r="M36" s="288"/>
      <c r="O36" s="288"/>
      <c r="Q36" s="288"/>
      <c r="R36" s="285"/>
      <c r="S36" s="280"/>
      <c r="T36" s="285"/>
      <c r="U36" s="280"/>
      <c r="V36" s="285"/>
      <c r="W36" s="285"/>
    </row>
    <row r="37" spans="1:23" ht="20.100000000000001" customHeight="1" x14ac:dyDescent="0.25">
      <c r="A37" s="284"/>
      <c r="B37" s="274" t="s">
        <v>434</v>
      </c>
      <c r="C37" s="269"/>
      <c r="D37" s="281"/>
      <c r="E37" s="281"/>
      <c r="F37" s="285"/>
      <c r="G37" s="284"/>
      <c r="H37" s="279"/>
      <c r="I37" s="285"/>
      <c r="J37" s="280"/>
      <c r="K37" s="285"/>
      <c r="L37" s="280"/>
      <c r="M37" s="285"/>
      <c r="N37" s="281"/>
      <c r="O37" s="285"/>
      <c r="P37" s="280"/>
      <c r="Q37" s="285"/>
      <c r="R37" s="285"/>
      <c r="S37" s="280"/>
      <c r="T37" s="285"/>
      <c r="U37" s="280"/>
      <c r="V37" s="285"/>
      <c r="W37" s="285"/>
    </row>
    <row r="38" spans="1:23" ht="20.100000000000001" customHeight="1" x14ac:dyDescent="0.25">
      <c r="A38" s="284"/>
      <c r="B38" s="275" t="s">
        <v>827</v>
      </c>
      <c r="C38" s="275" t="s">
        <v>850</v>
      </c>
      <c r="D38" s="284"/>
      <c r="E38" s="286"/>
      <c r="F38" s="285"/>
      <c r="G38" s="284"/>
      <c r="I38" s="288"/>
      <c r="K38" s="288"/>
      <c r="M38" s="288"/>
      <c r="O38" s="288"/>
      <c r="Q38" s="288"/>
      <c r="R38" s="285"/>
      <c r="S38" s="280"/>
      <c r="T38" s="285"/>
      <c r="U38" s="280"/>
      <c r="V38" s="285"/>
      <c r="W38" s="285"/>
    </row>
    <row r="39" spans="1:23" ht="20.100000000000001" customHeight="1" x14ac:dyDescent="0.25">
      <c r="A39" s="285"/>
      <c r="B39" s="274" t="s">
        <v>436</v>
      </c>
      <c r="C39" s="269"/>
      <c r="D39" s="281"/>
      <c r="E39" s="281"/>
      <c r="F39" s="285"/>
      <c r="G39" s="281"/>
      <c r="H39" s="279"/>
      <c r="I39" s="285"/>
      <c r="J39" s="280"/>
      <c r="K39" s="285"/>
      <c r="L39" s="280"/>
      <c r="M39" s="285"/>
      <c r="N39" s="281"/>
      <c r="O39" s="285"/>
      <c r="P39" s="280"/>
      <c r="Q39" s="285"/>
      <c r="R39" s="285"/>
      <c r="S39" s="280"/>
      <c r="T39" s="285"/>
      <c r="U39" s="280"/>
      <c r="V39" s="285"/>
      <c r="W39" s="285"/>
    </row>
    <row r="40" spans="1:23" ht="20.100000000000001" customHeight="1" x14ac:dyDescent="0.25">
      <c r="A40" s="286"/>
      <c r="B40" s="274" t="s">
        <v>401</v>
      </c>
      <c r="C40" s="269"/>
      <c r="D40" s="286"/>
      <c r="E40" s="286"/>
      <c r="F40" s="287"/>
      <c r="G40" s="281"/>
      <c r="H40" s="279"/>
      <c r="I40" s="285"/>
      <c r="J40" s="280"/>
      <c r="K40" s="285"/>
      <c r="L40" s="280"/>
      <c r="M40" s="285"/>
      <c r="N40" s="281"/>
      <c r="O40" s="288"/>
      <c r="Q40" s="288"/>
      <c r="R40" s="285"/>
      <c r="S40" s="280"/>
      <c r="T40" s="285"/>
      <c r="U40" s="280"/>
      <c r="V40" s="285"/>
      <c r="W40" s="285"/>
    </row>
    <row r="41" spans="1:23" ht="20.100000000000001" customHeight="1" x14ac:dyDescent="0.25">
      <c r="A41" s="285"/>
      <c r="B41" s="274" t="s">
        <v>445</v>
      </c>
      <c r="C41" s="269"/>
      <c r="D41" s="284"/>
      <c r="E41" s="281"/>
      <c r="F41" s="288"/>
      <c r="G41" s="281"/>
      <c r="I41" s="288"/>
      <c r="K41" s="288"/>
      <c r="M41" s="288"/>
      <c r="O41" s="285"/>
      <c r="P41" s="280"/>
      <c r="Q41" s="285"/>
      <c r="R41" s="285"/>
      <c r="S41" s="280"/>
      <c r="T41" s="285"/>
      <c r="U41" s="280"/>
      <c r="V41" s="285"/>
      <c r="W41" s="285"/>
    </row>
    <row r="42" spans="1:23" ht="20.100000000000001" customHeight="1" x14ac:dyDescent="0.25">
      <c r="A42" s="281"/>
      <c r="B42" s="274" t="s">
        <v>255</v>
      </c>
      <c r="C42" s="269"/>
      <c r="D42" s="281"/>
      <c r="E42" s="286"/>
      <c r="F42" s="285"/>
      <c r="G42" s="281"/>
      <c r="H42" s="279"/>
      <c r="I42" s="285"/>
      <c r="J42" s="280"/>
      <c r="K42" s="285"/>
      <c r="L42" s="280"/>
      <c r="M42" s="285"/>
      <c r="N42" s="281"/>
      <c r="O42" s="285"/>
      <c r="P42" s="285"/>
      <c r="Q42" s="281"/>
      <c r="R42" s="285"/>
      <c r="S42" s="280"/>
      <c r="T42" s="285"/>
      <c r="U42" s="280"/>
      <c r="V42" s="285"/>
      <c r="W42" s="285"/>
    </row>
    <row r="43" spans="1:23" ht="20.100000000000001" customHeight="1" x14ac:dyDescent="0.25">
      <c r="A43" s="284"/>
      <c r="B43" s="274" t="s">
        <v>216</v>
      </c>
      <c r="C43" s="269"/>
      <c r="D43" s="281"/>
      <c r="E43" s="284"/>
      <c r="F43" s="287"/>
      <c r="G43" s="281"/>
      <c r="H43" s="279"/>
      <c r="I43" s="285"/>
      <c r="J43" s="280"/>
      <c r="K43" s="285"/>
      <c r="L43" s="280"/>
      <c r="M43" s="285"/>
      <c r="N43" s="281"/>
      <c r="O43" s="288"/>
      <c r="Q43" s="288"/>
      <c r="R43" s="285"/>
      <c r="S43" s="280"/>
      <c r="T43" s="285"/>
      <c r="U43" s="280"/>
      <c r="V43" s="285"/>
      <c r="W43" s="285"/>
    </row>
    <row r="44" spans="1:23" ht="20.100000000000001" customHeight="1" x14ac:dyDescent="0.25">
      <c r="A44" s="285"/>
      <c r="B44" s="274" t="s">
        <v>767</v>
      </c>
      <c r="C44" s="269"/>
      <c r="D44" s="286"/>
      <c r="E44" s="281"/>
      <c r="F44" s="287"/>
      <c r="G44" s="286"/>
      <c r="I44" s="288"/>
      <c r="K44" s="288"/>
      <c r="M44" s="288"/>
      <c r="O44" s="285"/>
      <c r="P44" s="280"/>
      <c r="Q44" s="285"/>
      <c r="R44" s="285"/>
      <c r="S44" s="280"/>
      <c r="T44" s="285"/>
      <c r="U44" s="280"/>
      <c r="V44" s="285"/>
      <c r="W44" s="285"/>
    </row>
    <row r="45" spans="1:23" ht="20.100000000000001" customHeight="1" x14ac:dyDescent="0.25">
      <c r="A45" s="286"/>
      <c r="B45" s="274" t="s">
        <v>789</v>
      </c>
      <c r="C45" s="269"/>
      <c r="D45" s="284"/>
      <c r="E45" s="286"/>
      <c r="F45" s="280"/>
      <c r="G45" s="285"/>
      <c r="H45" s="279"/>
      <c r="I45" s="285"/>
      <c r="J45" s="280"/>
      <c r="K45" s="285"/>
      <c r="L45" s="280"/>
      <c r="M45" s="285"/>
      <c r="N45" s="281"/>
      <c r="O45" s="288"/>
      <c r="Q45" s="288"/>
      <c r="R45" s="285"/>
      <c r="S45" s="280"/>
      <c r="T45" s="285"/>
      <c r="U45" s="280"/>
      <c r="V45" s="285"/>
      <c r="W45" s="285"/>
    </row>
    <row r="46" spans="1:23" ht="20.100000000000001" customHeight="1" x14ac:dyDescent="0.25">
      <c r="A46" s="285"/>
      <c r="B46" s="274" t="s">
        <v>791</v>
      </c>
      <c r="C46" s="269"/>
      <c r="D46" s="281"/>
      <c r="E46" s="281"/>
      <c r="F46" s="285"/>
      <c r="G46" s="281"/>
      <c r="I46" s="288"/>
      <c r="K46" s="288"/>
      <c r="M46" s="288"/>
      <c r="O46" s="285"/>
      <c r="P46" s="280"/>
      <c r="Q46" s="285"/>
      <c r="R46" s="285"/>
      <c r="S46" s="280"/>
      <c r="T46" s="285"/>
      <c r="U46" s="280"/>
      <c r="V46" s="285"/>
      <c r="W46" s="285"/>
    </row>
    <row r="47" spans="1:23" ht="20.100000000000001" customHeight="1" x14ac:dyDescent="0.25">
      <c r="A47" s="281"/>
      <c r="B47" s="274" t="s">
        <v>762</v>
      </c>
      <c r="C47" s="269"/>
      <c r="D47" s="281"/>
      <c r="E47" s="286"/>
      <c r="F47" s="285"/>
      <c r="G47" s="281"/>
      <c r="H47" s="279"/>
      <c r="I47" s="285"/>
      <c r="J47" s="280"/>
      <c r="K47" s="285"/>
      <c r="L47" s="280"/>
      <c r="M47" s="285"/>
      <c r="N47" s="281"/>
      <c r="O47" s="288"/>
      <c r="Q47" s="288"/>
      <c r="R47" s="285"/>
      <c r="S47" s="280"/>
      <c r="T47" s="285"/>
      <c r="U47" s="280"/>
      <c r="V47" s="285"/>
      <c r="W47" s="285"/>
    </row>
    <row r="48" spans="1:23" ht="20.100000000000001" customHeight="1" x14ac:dyDescent="0.25">
      <c r="A48" s="284"/>
      <c r="B48" s="274" t="s">
        <v>561</v>
      </c>
      <c r="C48" s="269"/>
      <c r="D48" s="286"/>
      <c r="E48" s="281"/>
      <c r="F48" s="287"/>
      <c r="G48" s="281"/>
      <c r="H48" s="279"/>
      <c r="I48" s="285"/>
      <c r="J48" s="280"/>
      <c r="K48" s="285"/>
      <c r="L48" s="280"/>
      <c r="M48" s="285"/>
      <c r="N48" s="281"/>
      <c r="O48" s="285"/>
      <c r="P48" s="280"/>
      <c r="Q48" s="285"/>
      <c r="R48" s="285"/>
      <c r="S48" s="280"/>
      <c r="T48" s="285"/>
      <c r="U48" s="280"/>
      <c r="V48" s="285"/>
      <c r="W48" s="285"/>
    </row>
    <row r="49" spans="1:23" ht="20.100000000000001" customHeight="1" x14ac:dyDescent="0.25">
      <c r="A49" s="285"/>
      <c r="B49" s="274" t="s">
        <v>554</v>
      </c>
      <c r="C49" s="269"/>
      <c r="D49" s="284"/>
      <c r="E49" s="281"/>
      <c r="F49" s="293"/>
      <c r="G49" s="281"/>
      <c r="H49" s="279"/>
      <c r="I49" s="285"/>
      <c r="J49" s="280"/>
      <c r="K49" s="285"/>
      <c r="L49" s="280"/>
      <c r="M49" s="285"/>
      <c r="N49" s="281"/>
      <c r="O49" s="285"/>
      <c r="P49" s="280"/>
      <c r="Q49" s="285"/>
      <c r="R49" s="285"/>
      <c r="S49" s="280"/>
      <c r="T49" s="285"/>
      <c r="U49" s="280"/>
      <c r="V49" s="285"/>
      <c r="W49" s="285"/>
    </row>
    <row r="50" spans="1:23" ht="20.100000000000001" customHeight="1" x14ac:dyDescent="0.25">
      <c r="A50" s="286"/>
      <c r="B50" s="274" t="s">
        <v>671</v>
      </c>
      <c r="C50" s="269"/>
      <c r="D50" s="281"/>
      <c r="E50" s="281"/>
      <c r="F50" s="285"/>
      <c r="G50" s="281"/>
      <c r="I50" s="288"/>
      <c r="K50" s="288"/>
      <c r="M50" s="288"/>
      <c r="O50" s="288"/>
      <c r="Q50" s="288"/>
      <c r="R50" s="285"/>
      <c r="S50" s="280"/>
      <c r="T50" s="285"/>
      <c r="U50" s="280"/>
      <c r="V50" s="285"/>
      <c r="W50" s="285"/>
    </row>
    <row r="51" spans="1:23" ht="20.100000000000001" customHeight="1" x14ac:dyDescent="0.25">
      <c r="A51" s="285"/>
      <c r="B51" s="274" t="s">
        <v>664</v>
      </c>
      <c r="C51" s="269"/>
      <c r="D51" s="281"/>
      <c r="E51" s="286"/>
      <c r="F51" s="285"/>
      <c r="G51" s="286"/>
      <c r="H51" s="279"/>
      <c r="I51" s="285"/>
      <c r="J51" s="280"/>
      <c r="K51" s="285"/>
      <c r="L51" s="280"/>
      <c r="M51" s="285"/>
      <c r="N51" s="281"/>
      <c r="O51" s="285"/>
      <c r="P51" s="280"/>
      <c r="Q51" s="285"/>
      <c r="R51" s="285"/>
      <c r="S51" s="280"/>
      <c r="T51" s="285"/>
      <c r="U51" s="280"/>
      <c r="V51" s="285"/>
      <c r="W51" s="285"/>
    </row>
    <row r="52" spans="1:23" ht="20.100000000000001" customHeight="1" x14ac:dyDescent="0.25">
      <c r="A52" s="281"/>
      <c r="B52" s="274" t="s">
        <v>685</v>
      </c>
      <c r="C52" s="269"/>
      <c r="D52" s="286"/>
      <c r="E52" s="284"/>
      <c r="F52" s="285"/>
      <c r="G52" s="284"/>
      <c r="I52" s="288"/>
      <c r="K52" s="288"/>
      <c r="M52" s="288"/>
      <c r="O52" s="285"/>
      <c r="P52" s="285"/>
      <c r="Q52" s="281"/>
      <c r="R52" s="285"/>
      <c r="S52" s="280"/>
      <c r="T52" s="285"/>
      <c r="U52" s="280"/>
      <c r="V52" s="285"/>
      <c r="W52" s="285"/>
    </row>
    <row r="53" spans="1:23" ht="20.100000000000001" customHeight="1" x14ac:dyDescent="0.25">
      <c r="A53" s="284"/>
      <c r="B53" s="274" t="s">
        <v>687</v>
      </c>
      <c r="C53" s="269"/>
      <c r="D53" s="284"/>
      <c r="E53" s="281"/>
      <c r="F53" s="287"/>
      <c r="G53" s="281"/>
      <c r="H53" s="279"/>
      <c r="I53" s="285"/>
      <c r="J53" s="280"/>
      <c r="K53" s="285"/>
      <c r="L53" s="280"/>
      <c r="M53" s="285"/>
      <c r="N53" s="281"/>
      <c r="O53" s="288"/>
      <c r="Q53" s="288"/>
      <c r="R53" s="285"/>
      <c r="S53" s="280"/>
      <c r="T53" s="285"/>
      <c r="U53" s="280"/>
      <c r="V53" s="285"/>
      <c r="W53" s="285"/>
    </row>
    <row r="54" spans="1:23" ht="20.100000000000001" customHeight="1" x14ac:dyDescent="0.25">
      <c r="A54" s="285"/>
      <c r="B54" s="274" t="s">
        <v>852</v>
      </c>
      <c r="C54" s="269"/>
      <c r="D54" s="281"/>
      <c r="E54" s="286"/>
      <c r="F54" s="288"/>
      <c r="G54" s="281"/>
      <c r="H54" s="279"/>
      <c r="I54" s="285"/>
      <c r="J54" s="280"/>
      <c r="K54" s="285"/>
      <c r="L54" s="280"/>
      <c r="M54" s="285"/>
      <c r="N54" s="281"/>
      <c r="O54" s="285"/>
      <c r="P54" s="280"/>
      <c r="Q54" s="285"/>
      <c r="R54" s="285"/>
      <c r="S54" s="280"/>
      <c r="T54" s="285"/>
      <c r="U54" s="280"/>
      <c r="V54" s="285"/>
      <c r="W54" s="285"/>
    </row>
    <row r="55" spans="1:23" ht="20.100000000000001" customHeight="1" x14ac:dyDescent="0.25">
      <c r="A55" s="286"/>
      <c r="B55" s="274" t="s">
        <v>781</v>
      </c>
      <c r="C55" s="269"/>
      <c r="D55" s="281"/>
      <c r="E55" s="281"/>
      <c r="F55" s="285"/>
      <c r="G55" s="281"/>
      <c r="H55" s="279"/>
      <c r="I55" s="285"/>
      <c r="J55" s="280"/>
      <c r="K55" s="285"/>
      <c r="L55" s="280"/>
      <c r="M55" s="285"/>
      <c r="N55" s="281"/>
      <c r="O55" s="288"/>
      <c r="Q55" s="288"/>
      <c r="R55" s="285"/>
      <c r="S55" s="280"/>
      <c r="T55" s="285"/>
      <c r="U55" s="280"/>
      <c r="V55" s="285"/>
      <c r="W55" s="285"/>
    </row>
    <row r="56" spans="1:23" ht="20.100000000000001" customHeight="1" x14ac:dyDescent="0.25">
      <c r="A56" s="285"/>
      <c r="B56" s="274" t="s">
        <v>760</v>
      </c>
      <c r="C56" s="269"/>
      <c r="D56" s="286"/>
      <c r="E56" s="286"/>
      <c r="F56" s="285"/>
      <c r="G56" s="281"/>
      <c r="I56" s="288"/>
      <c r="K56" s="288"/>
      <c r="M56" s="288"/>
      <c r="O56" s="285"/>
      <c r="P56" s="280"/>
      <c r="Q56" s="285"/>
      <c r="R56" s="285"/>
      <c r="S56" s="280"/>
      <c r="T56" s="285"/>
      <c r="U56" s="280"/>
      <c r="V56" s="285"/>
      <c r="W56" s="285"/>
    </row>
    <row r="57" spans="1:23" ht="20.100000000000001" customHeight="1" x14ac:dyDescent="0.25">
      <c r="A57" s="281"/>
      <c r="B57" s="274" t="s">
        <v>782</v>
      </c>
      <c r="C57" s="269"/>
      <c r="D57" s="284"/>
      <c r="E57" s="281"/>
      <c r="F57" s="285"/>
      <c r="G57" s="281"/>
      <c r="H57" s="279"/>
      <c r="I57" s="285"/>
      <c r="J57" s="280"/>
      <c r="K57" s="285"/>
      <c r="L57" s="280"/>
      <c r="M57" s="285"/>
      <c r="N57" s="281"/>
      <c r="O57" s="288"/>
      <c r="Q57" s="288"/>
      <c r="R57" s="285"/>
      <c r="S57" s="280"/>
      <c r="T57" s="285"/>
      <c r="U57" s="280"/>
      <c r="V57" s="285"/>
      <c r="W57" s="285"/>
    </row>
    <row r="58" spans="1:23" ht="20.100000000000001" customHeight="1" x14ac:dyDescent="0.25">
      <c r="A58" s="284"/>
      <c r="B58" s="274" t="s">
        <v>776</v>
      </c>
      <c r="C58" s="269"/>
      <c r="D58" s="281"/>
      <c r="E58" s="281"/>
      <c r="F58" s="287"/>
      <c r="G58" s="286"/>
      <c r="H58" s="279"/>
      <c r="I58" s="285"/>
      <c r="J58" s="280"/>
      <c r="K58" s="285"/>
      <c r="L58" s="280"/>
      <c r="M58" s="285"/>
      <c r="N58" s="281"/>
      <c r="O58" s="285"/>
      <c r="P58" s="280"/>
      <c r="Q58" s="285"/>
      <c r="R58" s="285"/>
      <c r="S58" s="280"/>
      <c r="T58" s="285"/>
      <c r="U58" s="280"/>
      <c r="V58" s="285"/>
      <c r="W58" s="285"/>
    </row>
    <row r="59" spans="1:23" ht="20.100000000000001" customHeight="1" x14ac:dyDescent="0.25">
      <c r="A59" s="285"/>
      <c r="B59" s="274" t="s">
        <v>768</v>
      </c>
      <c r="C59" s="269"/>
      <c r="D59" s="281"/>
      <c r="E59" s="286"/>
      <c r="F59" s="288"/>
      <c r="G59" s="284"/>
      <c r="H59" s="279"/>
      <c r="I59" s="285"/>
      <c r="J59" s="280"/>
      <c r="K59" s="285"/>
      <c r="L59" s="280"/>
      <c r="M59" s="285"/>
      <c r="N59" s="281"/>
      <c r="O59" s="285"/>
      <c r="P59" s="280"/>
      <c r="Q59" s="285"/>
      <c r="R59" s="285"/>
      <c r="S59" s="280"/>
      <c r="T59" s="285"/>
      <c r="U59" s="280"/>
      <c r="V59" s="285"/>
      <c r="W59" s="285"/>
    </row>
    <row r="60" spans="1:23" ht="20.100000000000001" customHeight="1" x14ac:dyDescent="0.25">
      <c r="A60" s="286"/>
      <c r="B60" s="274" t="s">
        <v>790</v>
      </c>
      <c r="C60" s="269"/>
      <c r="D60" s="286"/>
      <c r="E60" s="281"/>
      <c r="F60" s="285"/>
      <c r="G60" s="281"/>
      <c r="H60" s="285"/>
      <c r="I60" s="288"/>
      <c r="K60" s="288"/>
      <c r="M60" s="288"/>
      <c r="O60" s="288"/>
      <c r="Q60" s="288"/>
      <c r="R60" s="285"/>
      <c r="S60" s="280"/>
      <c r="T60" s="285"/>
      <c r="U60" s="280"/>
      <c r="V60" s="285"/>
      <c r="W60" s="285"/>
    </row>
    <row r="61" spans="1:23" ht="20.100000000000001" customHeight="1" x14ac:dyDescent="0.25">
      <c r="A61" s="285"/>
      <c r="B61" s="274" t="s">
        <v>251</v>
      </c>
      <c r="C61" s="269"/>
      <c r="D61" s="284"/>
      <c r="E61" s="286"/>
      <c r="F61" s="285"/>
      <c r="G61" s="281"/>
      <c r="H61" s="279"/>
      <c r="I61" s="285"/>
      <c r="J61" s="280"/>
      <c r="K61" s="285"/>
      <c r="L61" s="280"/>
      <c r="M61" s="285"/>
      <c r="N61" s="281"/>
      <c r="O61" s="285"/>
      <c r="P61" s="280"/>
      <c r="Q61" s="285"/>
      <c r="R61" s="285"/>
      <c r="S61" s="280"/>
      <c r="T61" s="285"/>
      <c r="U61" s="280"/>
      <c r="V61" s="285"/>
      <c r="W61" s="285"/>
    </row>
    <row r="62" spans="1:23" ht="20.100000000000001" customHeight="1" x14ac:dyDescent="0.25">
      <c r="A62" s="281"/>
      <c r="B62" s="274" t="s">
        <v>774</v>
      </c>
      <c r="C62" s="269"/>
      <c r="D62" s="281"/>
      <c r="E62" s="281"/>
      <c r="F62" s="287"/>
      <c r="G62" s="281"/>
      <c r="I62" s="288"/>
      <c r="K62" s="288"/>
      <c r="M62" s="288"/>
      <c r="O62" s="285"/>
      <c r="P62" s="285"/>
      <c r="Q62" s="281"/>
      <c r="R62" s="285"/>
      <c r="S62" s="280"/>
      <c r="T62" s="285"/>
      <c r="U62" s="280"/>
      <c r="V62" s="285"/>
      <c r="W62" s="285"/>
    </row>
    <row r="63" spans="1:23" ht="20.100000000000001" customHeight="1" x14ac:dyDescent="0.25">
      <c r="A63" s="284"/>
      <c r="B63" s="274" t="s">
        <v>682</v>
      </c>
      <c r="C63" s="269"/>
      <c r="D63" s="281"/>
      <c r="E63" s="286"/>
      <c r="F63" s="288"/>
      <c r="G63" s="281"/>
      <c r="H63" s="279"/>
      <c r="I63" s="285"/>
      <c r="J63" s="280"/>
      <c r="K63" s="285"/>
      <c r="L63" s="280"/>
      <c r="M63" s="285"/>
      <c r="N63" s="281"/>
      <c r="O63" s="288"/>
      <c r="Q63" s="288"/>
      <c r="R63" s="285"/>
      <c r="S63" s="280"/>
      <c r="T63" s="285"/>
      <c r="U63" s="280"/>
      <c r="V63" s="285"/>
      <c r="W63" s="285"/>
    </row>
    <row r="64" spans="1:23" ht="20.100000000000001" customHeight="1" x14ac:dyDescent="0.25">
      <c r="A64" s="285"/>
      <c r="B64" s="274" t="s">
        <v>236</v>
      </c>
      <c r="C64" s="269"/>
      <c r="D64" s="286"/>
      <c r="E64" s="284"/>
      <c r="F64" s="285"/>
      <c r="G64" s="281"/>
      <c r="I64" s="288"/>
      <c r="K64" s="288"/>
      <c r="M64" s="288"/>
      <c r="O64" s="285"/>
      <c r="P64" s="280"/>
      <c r="Q64" s="285"/>
      <c r="R64" s="285"/>
      <c r="S64" s="280"/>
      <c r="T64" s="285"/>
      <c r="U64" s="280"/>
      <c r="V64" s="285"/>
      <c r="W64" s="285"/>
    </row>
    <row r="65" spans="1:23" ht="20.100000000000001" customHeight="1" x14ac:dyDescent="0.25">
      <c r="A65" s="286"/>
      <c r="B65" s="274" t="s">
        <v>787</v>
      </c>
      <c r="C65" s="269"/>
      <c r="D65" s="284"/>
      <c r="E65" s="281"/>
      <c r="F65" s="285"/>
      <c r="G65" s="286"/>
      <c r="H65" s="279"/>
      <c r="I65" s="285"/>
      <c r="J65" s="280"/>
      <c r="K65" s="285"/>
      <c r="L65" s="280"/>
      <c r="M65" s="285"/>
      <c r="N65" s="281"/>
      <c r="O65" s="288"/>
      <c r="Q65" s="288"/>
      <c r="R65" s="285"/>
      <c r="S65" s="280"/>
      <c r="T65" s="285"/>
      <c r="U65" s="280"/>
      <c r="V65" s="285"/>
      <c r="W65" s="285"/>
    </row>
    <row r="66" spans="1:23" ht="20.100000000000001" customHeight="1" x14ac:dyDescent="0.25">
      <c r="A66" s="285"/>
      <c r="B66" s="274" t="s">
        <v>807</v>
      </c>
      <c r="C66" s="269"/>
      <c r="D66" s="281"/>
      <c r="E66" s="286"/>
      <c r="F66" s="285"/>
      <c r="G66" s="284"/>
      <c r="H66" s="279"/>
      <c r="I66" s="285"/>
      <c r="J66" s="280"/>
      <c r="K66" s="285"/>
      <c r="L66" s="280"/>
      <c r="M66" s="285"/>
      <c r="N66" s="281"/>
      <c r="O66" s="285"/>
      <c r="P66" s="280"/>
      <c r="Q66" s="285"/>
      <c r="R66" s="285"/>
      <c r="S66" s="280"/>
      <c r="T66" s="285"/>
      <c r="U66" s="280"/>
      <c r="V66" s="285"/>
      <c r="W66" s="285"/>
    </row>
    <row r="67" spans="1:23" ht="20.100000000000001" customHeight="1" x14ac:dyDescent="0.25">
      <c r="A67" s="281"/>
      <c r="B67" s="274" t="s">
        <v>859</v>
      </c>
      <c r="C67" s="269"/>
      <c r="D67" s="286"/>
      <c r="E67" s="281"/>
      <c r="F67" s="287"/>
      <c r="G67" s="281"/>
      <c r="H67" s="285"/>
      <c r="I67" s="288"/>
      <c r="K67" s="288"/>
      <c r="M67" s="288"/>
      <c r="O67" s="288"/>
      <c r="Q67" s="288"/>
      <c r="R67" s="285"/>
      <c r="S67" s="280"/>
      <c r="T67" s="285"/>
      <c r="U67" s="280"/>
      <c r="V67" s="285"/>
      <c r="W67" s="285"/>
    </row>
    <row r="68" spans="1:23" ht="20.100000000000001" customHeight="1" x14ac:dyDescent="0.25">
      <c r="A68" s="284"/>
      <c r="B68" s="274" t="s">
        <v>816</v>
      </c>
      <c r="C68" s="269"/>
      <c r="D68" s="284"/>
      <c r="E68" s="286"/>
      <c r="F68" s="288"/>
      <c r="G68" s="281"/>
      <c r="H68" s="279"/>
      <c r="I68" s="285"/>
      <c r="J68" s="280"/>
      <c r="K68" s="285"/>
      <c r="L68" s="280"/>
      <c r="M68" s="285"/>
      <c r="N68" s="281"/>
      <c r="O68" s="285"/>
      <c r="P68" s="280"/>
      <c r="Q68" s="285"/>
      <c r="R68" s="285"/>
      <c r="S68" s="280"/>
      <c r="T68" s="285"/>
      <c r="U68" s="280"/>
      <c r="V68" s="285"/>
      <c r="W68" s="285"/>
    </row>
    <row r="69" spans="1:23" ht="20.100000000000001" customHeight="1" x14ac:dyDescent="0.25">
      <c r="A69" s="285"/>
      <c r="B69" s="274" t="s">
        <v>814</v>
      </c>
      <c r="C69" s="269"/>
      <c r="D69" s="281"/>
      <c r="E69" s="281"/>
      <c r="F69" s="285"/>
      <c r="G69" s="281"/>
      <c r="I69" s="288"/>
      <c r="K69" s="288"/>
      <c r="M69" s="288"/>
      <c r="O69" s="285"/>
      <c r="P69" s="280"/>
      <c r="Q69" s="285"/>
      <c r="R69" s="285"/>
      <c r="S69" s="280"/>
      <c r="T69" s="285"/>
      <c r="U69" s="280"/>
      <c r="V69" s="285"/>
      <c r="W69" s="285"/>
    </row>
    <row r="70" spans="1:23" ht="20.100000000000001" customHeight="1" x14ac:dyDescent="0.25">
      <c r="A70" s="286"/>
      <c r="B70" s="274" t="s">
        <v>706</v>
      </c>
      <c r="C70" s="269"/>
      <c r="D70" s="286"/>
      <c r="E70" s="281"/>
      <c r="F70" s="285"/>
      <c r="G70" s="281"/>
      <c r="H70" s="279"/>
      <c r="I70" s="285"/>
      <c r="J70" s="280"/>
      <c r="K70" s="285"/>
      <c r="L70" s="280"/>
      <c r="M70" s="285"/>
      <c r="N70" s="281"/>
      <c r="O70" s="288"/>
      <c r="Q70" s="288"/>
      <c r="R70" s="285"/>
      <c r="S70" s="280"/>
      <c r="T70" s="285"/>
      <c r="U70" s="280"/>
      <c r="V70" s="285"/>
      <c r="W70" s="285"/>
    </row>
    <row r="71" spans="1:23" ht="20.100000000000001" customHeight="1" x14ac:dyDescent="0.25">
      <c r="A71" s="285"/>
      <c r="B71" s="274" t="s">
        <v>724</v>
      </c>
      <c r="C71" s="269"/>
      <c r="D71" s="284"/>
      <c r="E71" s="286"/>
      <c r="F71" s="285"/>
      <c r="G71" s="281"/>
      <c r="I71" s="288"/>
      <c r="K71" s="288"/>
      <c r="M71" s="288"/>
      <c r="O71" s="285"/>
      <c r="P71" s="280"/>
      <c r="Q71" s="285"/>
      <c r="R71" s="285"/>
      <c r="S71" s="280"/>
      <c r="T71" s="285"/>
      <c r="U71" s="280"/>
      <c r="V71" s="285"/>
      <c r="W71" s="285"/>
    </row>
    <row r="72" spans="1:23" ht="20.100000000000001" customHeight="1" x14ac:dyDescent="0.25">
      <c r="A72" s="281"/>
      <c r="B72" s="270" t="s">
        <v>821</v>
      </c>
      <c r="C72" s="269"/>
      <c r="D72" s="281"/>
      <c r="E72" s="281"/>
      <c r="F72" s="287"/>
      <c r="G72" s="286"/>
      <c r="H72" s="279"/>
      <c r="I72" s="285"/>
      <c r="J72" s="280"/>
      <c r="K72" s="285"/>
      <c r="L72" s="280"/>
      <c r="M72" s="285"/>
      <c r="N72" s="281"/>
      <c r="O72" s="285"/>
      <c r="P72" s="285"/>
      <c r="Q72" s="281"/>
      <c r="R72" s="285"/>
      <c r="S72" s="280"/>
      <c r="T72" s="285"/>
      <c r="U72" s="280"/>
      <c r="V72" s="285"/>
      <c r="W72" s="285"/>
    </row>
    <row r="73" spans="1:23" ht="20.100000000000001" customHeight="1" x14ac:dyDescent="0.25">
      <c r="A73" s="284"/>
      <c r="B73" s="270" t="s">
        <v>669</v>
      </c>
      <c r="C73" s="269"/>
      <c r="D73" s="286"/>
      <c r="E73" s="286"/>
      <c r="F73" s="285"/>
      <c r="G73" s="293"/>
      <c r="H73" s="279"/>
      <c r="I73" s="285"/>
      <c r="J73" s="280"/>
      <c r="K73" s="285"/>
      <c r="L73" s="280"/>
      <c r="M73" s="285"/>
      <c r="N73" s="281"/>
      <c r="O73" s="285"/>
      <c r="P73" s="279"/>
      <c r="Q73" s="285"/>
      <c r="R73" s="285"/>
      <c r="S73" s="280"/>
      <c r="T73" s="285"/>
      <c r="U73" s="280"/>
      <c r="V73" s="285"/>
      <c r="W73" s="285"/>
    </row>
    <row r="74" spans="1:23" ht="20.100000000000001" customHeight="1" x14ac:dyDescent="0.25">
      <c r="A74" s="328"/>
      <c r="B74" s="327"/>
      <c r="C74" s="326"/>
      <c r="D74" s="293"/>
      <c r="E74" s="286"/>
      <c r="G74" s="293"/>
      <c r="H74" s="283"/>
      <c r="I74" s="287"/>
      <c r="J74" s="282"/>
      <c r="K74" s="287"/>
      <c r="L74" s="282"/>
      <c r="M74" s="287"/>
      <c r="N74" s="282"/>
      <c r="O74" s="287"/>
      <c r="Q74" s="288"/>
      <c r="R74" s="287"/>
      <c r="S74" s="280"/>
      <c r="T74" s="285"/>
      <c r="U74" s="280"/>
      <c r="V74" s="285"/>
      <c r="W74" s="285"/>
    </row>
    <row r="75" spans="1:23" ht="20.100000000000001" customHeight="1" x14ac:dyDescent="0.25">
      <c r="A75" s="284"/>
      <c r="B75" s="275" t="s">
        <v>827</v>
      </c>
      <c r="C75" s="275" t="s">
        <v>850</v>
      </c>
      <c r="D75" s="330"/>
      <c r="E75" s="286"/>
      <c r="F75" s="285"/>
      <c r="G75" s="293"/>
      <c r="H75" s="279"/>
      <c r="I75" s="285"/>
      <c r="J75" s="280"/>
      <c r="K75" s="285"/>
      <c r="L75" s="280"/>
      <c r="M75" s="285"/>
      <c r="N75" s="281"/>
      <c r="O75" s="288"/>
      <c r="Q75" s="288"/>
      <c r="R75" s="285"/>
      <c r="S75" s="280"/>
      <c r="T75" s="285"/>
      <c r="U75" s="280"/>
      <c r="V75" s="285"/>
      <c r="W75" s="285"/>
    </row>
    <row r="76" spans="1:23" ht="20.100000000000001" customHeight="1" x14ac:dyDescent="0.25">
      <c r="A76" s="285"/>
      <c r="B76" s="276" t="s">
        <v>732</v>
      </c>
      <c r="C76" s="277"/>
      <c r="D76" s="331"/>
      <c r="E76" s="281"/>
      <c r="F76" s="280"/>
      <c r="G76" s="285"/>
      <c r="I76" s="288"/>
      <c r="K76" s="288"/>
      <c r="M76" s="288"/>
      <c r="O76" s="285"/>
      <c r="P76" s="280"/>
      <c r="Q76" s="285"/>
      <c r="R76" s="285"/>
      <c r="S76" s="280"/>
      <c r="T76" s="285"/>
      <c r="U76" s="280"/>
      <c r="V76" s="285"/>
      <c r="W76" s="285"/>
    </row>
    <row r="77" spans="1:23" ht="20.100000000000001" customHeight="1" x14ac:dyDescent="0.25">
      <c r="A77" s="286"/>
      <c r="B77" s="202" t="s">
        <v>751</v>
      </c>
      <c r="C77" s="202"/>
      <c r="D77" s="281"/>
      <c r="E77" s="286"/>
      <c r="F77" s="279"/>
      <c r="G77" s="285"/>
      <c r="H77" s="279"/>
      <c r="I77" s="285"/>
      <c r="J77" s="280"/>
      <c r="K77" s="285"/>
      <c r="L77" s="280"/>
      <c r="M77" s="285"/>
      <c r="N77" s="281"/>
      <c r="O77" s="288"/>
      <c r="Q77" s="288"/>
      <c r="R77" s="285"/>
      <c r="S77" s="280"/>
      <c r="T77" s="285"/>
      <c r="U77" s="280"/>
      <c r="V77" s="285"/>
      <c r="W77" s="285"/>
    </row>
    <row r="78" spans="1:23" ht="20.100000000000001" customHeight="1" x14ac:dyDescent="0.25">
      <c r="A78" s="285"/>
      <c r="B78" s="202" t="s">
        <v>856</v>
      </c>
      <c r="C78" s="202"/>
      <c r="D78" s="286"/>
      <c r="E78" s="284"/>
      <c r="F78" s="279"/>
      <c r="G78" s="285"/>
      <c r="H78" s="285"/>
      <c r="I78" s="288"/>
      <c r="K78" s="288"/>
      <c r="M78" s="288"/>
      <c r="O78" s="285"/>
      <c r="P78" s="280"/>
      <c r="Q78" s="285"/>
      <c r="R78" s="285"/>
      <c r="S78" s="280"/>
      <c r="T78" s="285"/>
      <c r="U78" s="280"/>
      <c r="V78" s="285"/>
      <c r="W78" s="285"/>
    </row>
    <row r="79" spans="1:23" ht="20.100000000000001" customHeight="1" x14ac:dyDescent="0.25">
      <c r="A79" s="281"/>
      <c r="B79" s="202" t="s">
        <v>710</v>
      </c>
      <c r="C79" s="202"/>
      <c r="D79" s="284"/>
      <c r="E79" s="281"/>
      <c r="F79" s="283"/>
      <c r="G79" s="285"/>
      <c r="H79" s="279"/>
      <c r="I79" s="285"/>
      <c r="J79" s="280"/>
      <c r="K79" s="285"/>
      <c r="L79" s="280"/>
      <c r="M79" s="285"/>
      <c r="N79" s="281"/>
      <c r="O79" s="288"/>
      <c r="Q79" s="288"/>
      <c r="R79" s="285"/>
      <c r="S79" s="280"/>
      <c r="T79" s="285"/>
      <c r="U79" s="280"/>
      <c r="V79" s="285"/>
      <c r="W79" s="285"/>
    </row>
    <row r="80" spans="1:23" ht="20.100000000000001" customHeight="1" x14ac:dyDescent="0.25">
      <c r="A80" s="284"/>
      <c r="B80" s="325" t="s">
        <v>837</v>
      </c>
      <c r="C80" s="202"/>
      <c r="D80" s="281"/>
      <c r="E80" s="286"/>
      <c r="G80" s="285"/>
      <c r="I80" s="288"/>
      <c r="K80" s="288"/>
      <c r="M80" s="288"/>
      <c r="O80" s="285"/>
      <c r="P80" s="280"/>
      <c r="Q80" s="285"/>
      <c r="R80" s="285"/>
      <c r="S80" s="280"/>
      <c r="T80" s="285"/>
      <c r="U80" s="280"/>
      <c r="V80" s="285"/>
      <c r="W80" s="285"/>
    </row>
    <row r="81" spans="1:23" ht="20.100000000000001" customHeight="1" x14ac:dyDescent="0.25">
      <c r="A81" s="285"/>
      <c r="B81" s="202" t="s">
        <v>839</v>
      </c>
      <c r="C81" s="202"/>
      <c r="D81" s="286"/>
      <c r="E81" s="281"/>
      <c r="F81" s="280"/>
      <c r="G81" s="287"/>
      <c r="H81" s="279"/>
      <c r="I81" s="285"/>
      <c r="J81" s="280"/>
      <c r="K81" s="285"/>
      <c r="L81" s="280"/>
      <c r="M81" s="285"/>
      <c r="N81" s="281"/>
      <c r="O81" s="285"/>
      <c r="P81" s="280"/>
      <c r="Q81" s="285"/>
      <c r="R81" s="285"/>
      <c r="S81" s="280"/>
      <c r="T81" s="285"/>
      <c r="U81" s="280"/>
      <c r="V81" s="285"/>
      <c r="W81" s="285"/>
    </row>
    <row r="82" spans="1:23" ht="20.100000000000001" customHeight="1" x14ac:dyDescent="0.25">
      <c r="A82" s="286"/>
      <c r="B82" s="202" t="s">
        <v>840</v>
      </c>
      <c r="C82" s="202"/>
      <c r="D82" s="285"/>
      <c r="E82" s="286"/>
      <c r="F82" s="279"/>
      <c r="G82" s="288"/>
      <c r="I82" s="288"/>
      <c r="K82" s="288"/>
      <c r="M82" s="288"/>
      <c r="O82" s="288"/>
      <c r="Q82" s="288"/>
      <c r="R82" s="285"/>
      <c r="S82" s="280"/>
      <c r="T82" s="285"/>
      <c r="U82" s="280"/>
      <c r="V82" s="285"/>
      <c r="W82" s="285"/>
    </row>
    <row r="83" spans="1:23" ht="20.100000000000001" customHeight="1" x14ac:dyDescent="0.25">
      <c r="A83" s="285"/>
      <c r="B83" s="202" t="s">
        <v>844</v>
      </c>
      <c r="C83" s="202"/>
      <c r="D83" s="285"/>
      <c r="E83" s="281"/>
      <c r="F83" s="283"/>
      <c r="G83" s="285"/>
      <c r="H83" s="279"/>
      <c r="I83" s="285"/>
      <c r="J83" s="280"/>
      <c r="K83" s="285"/>
      <c r="L83" s="280"/>
      <c r="M83" s="285"/>
      <c r="N83" s="281"/>
      <c r="O83" s="285"/>
      <c r="P83" s="280"/>
      <c r="Q83" s="285"/>
      <c r="R83" s="285"/>
      <c r="S83" s="280"/>
      <c r="T83" s="285"/>
      <c r="U83" s="280"/>
      <c r="V83" s="285"/>
      <c r="W83" s="285"/>
    </row>
    <row r="84" spans="1:23" ht="20.100000000000001" customHeight="1" x14ac:dyDescent="0.25">
      <c r="A84" s="285"/>
      <c r="B84" s="202" t="s">
        <v>858</v>
      </c>
      <c r="C84" s="202"/>
      <c r="D84" s="285"/>
      <c r="E84" s="281"/>
      <c r="F84" s="283"/>
      <c r="G84" s="285"/>
      <c r="H84" s="279"/>
      <c r="I84" s="285"/>
      <c r="J84" s="280"/>
      <c r="K84" s="285"/>
      <c r="L84" s="280"/>
      <c r="M84" s="285"/>
      <c r="N84" s="281"/>
      <c r="O84" s="285"/>
      <c r="P84" s="280"/>
      <c r="Q84" s="285"/>
      <c r="R84" s="285"/>
      <c r="S84" s="280"/>
      <c r="T84" s="285"/>
      <c r="U84" s="280"/>
      <c r="V84" s="285"/>
      <c r="W84" s="285"/>
    </row>
    <row r="85" spans="1:23" ht="20.100000000000001" customHeight="1" x14ac:dyDescent="0.25">
      <c r="A85" s="285"/>
      <c r="B85" s="202" t="s">
        <v>291</v>
      </c>
      <c r="C85" s="202"/>
      <c r="D85" s="285"/>
      <c r="E85" s="281"/>
      <c r="F85" s="283"/>
      <c r="G85" s="285"/>
      <c r="H85" s="279"/>
      <c r="I85" s="285"/>
      <c r="J85" s="280"/>
      <c r="K85" s="285"/>
      <c r="L85" s="280"/>
      <c r="M85" s="285"/>
      <c r="N85" s="281"/>
      <c r="O85" s="285"/>
      <c r="P85" s="280"/>
      <c r="Q85" s="285"/>
      <c r="R85" s="285"/>
      <c r="S85" s="280"/>
      <c r="T85" s="285"/>
      <c r="U85" s="280"/>
      <c r="V85" s="285"/>
      <c r="W85" s="285"/>
    </row>
    <row r="86" spans="1:23" ht="20.100000000000001" customHeight="1" x14ac:dyDescent="0.25">
      <c r="A86" s="285"/>
      <c r="B86" s="202" t="s">
        <v>289</v>
      </c>
      <c r="C86" s="202"/>
      <c r="D86" s="285"/>
      <c r="E86" s="281"/>
      <c r="F86" s="283"/>
      <c r="G86" s="285"/>
      <c r="H86" s="279"/>
      <c r="I86" s="285"/>
      <c r="J86" s="280"/>
      <c r="K86" s="285"/>
      <c r="L86" s="280"/>
      <c r="M86" s="285"/>
      <c r="N86" s="281"/>
      <c r="O86" s="285"/>
      <c r="P86" s="280"/>
      <c r="Q86" s="285"/>
      <c r="R86" s="285"/>
      <c r="S86" s="280"/>
      <c r="T86" s="285"/>
      <c r="U86" s="280"/>
      <c r="V86" s="285"/>
      <c r="W86" s="285"/>
    </row>
    <row r="87" spans="1:23" x14ac:dyDescent="0.25">
      <c r="A87" s="281"/>
      <c r="B87" s="293"/>
      <c r="C87" s="293"/>
      <c r="D87" s="285"/>
      <c r="E87" s="281"/>
      <c r="G87" s="285"/>
      <c r="H87" s="279"/>
      <c r="I87" s="285"/>
      <c r="J87" s="280"/>
      <c r="K87" s="285"/>
      <c r="L87" s="280"/>
      <c r="M87" s="285"/>
      <c r="N87" s="281"/>
      <c r="O87" s="285"/>
      <c r="P87" s="285"/>
      <c r="Q87" s="281"/>
      <c r="R87" s="285"/>
      <c r="S87" s="280"/>
      <c r="T87" s="285"/>
      <c r="U87" s="280"/>
      <c r="V87" s="285"/>
      <c r="W87" s="285"/>
    </row>
    <row r="88" spans="1:23" x14ac:dyDescent="0.25">
      <c r="A88" s="284"/>
      <c r="B88" s="293"/>
      <c r="C88" s="293"/>
      <c r="D88" s="285"/>
      <c r="E88" s="286"/>
      <c r="F88" s="280"/>
      <c r="G88" s="285"/>
      <c r="H88" s="285"/>
      <c r="I88" s="288"/>
      <c r="K88" s="288"/>
      <c r="M88" s="288"/>
      <c r="O88" s="288"/>
      <c r="Q88" s="288"/>
      <c r="R88" s="285"/>
      <c r="S88" s="280"/>
      <c r="T88" s="285"/>
      <c r="U88" s="280"/>
      <c r="V88" s="285"/>
      <c r="W88" s="285"/>
    </row>
    <row r="89" spans="1:23" x14ac:dyDescent="0.25">
      <c r="A89" s="285"/>
      <c r="B89" s="293"/>
      <c r="C89" s="293"/>
      <c r="D89" s="285"/>
      <c r="E89" s="281"/>
      <c r="F89" s="279"/>
      <c r="G89" s="285"/>
      <c r="H89" s="279"/>
      <c r="I89" s="285"/>
      <c r="J89" s="280"/>
      <c r="K89" s="285"/>
      <c r="L89" s="280"/>
      <c r="M89" s="285"/>
      <c r="N89" s="281"/>
      <c r="O89" s="285"/>
      <c r="P89" s="280"/>
      <c r="Q89" s="285"/>
      <c r="R89" s="285"/>
      <c r="S89" s="280"/>
      <c r="T89" s="285"/>
      <c r="U89" s="280"/>
      <c r="V89" s="285"/>
      <c r="W89" s="285"/>
    </row>
    <row r="90" spans="1:23" x14ac:dyDescent="0.25">
      <c r="A90" s="286"/>
      <c r="B90" s="293"/>
      <c r="C90" s="293"/>
      <c r="D90" s="285"/>
      <c r="E90" s="286"/>
      <c r="F90" s="279"/>
      <c r="G90" s="285"/>
      <c r="I90" s="288"/>
      <c r="K90" s="288"/>
      <c r="M90" s="288"/>
      <c r="O90" s="288"/>
      <c r="Q90" s="288"/>
      <c r="R90" s="285"/>
      <c r="S90" s="280"/>
      <c r="T90" s="285"/>
      <c r="U90" s="280"/>
      <c r="V90" s="285"/>
      <c r="W90" s="285"/>
    </row>
    <row r="91" spans="1:23" x14ac:dyDescent="0.25">
      <c r="A91" s="285"/>
      <c r="B91" s="285"/>
      <c r="C91" s="285"/>
      <c r="D91" s="285"/>
      <c r="E91" s="281"/>
      <c r="F91" s="283"/>
      <c r="G91" s="287"/>
      <c r="H91" s="279"/>
      <c r="I91" s="285"/>
      <c r="J91" s="280"/>
      <c r="K91" s="285"/>
      <c r="L91" s="280"/>
      <c r="M91" s="285"/>
      <c r="N91" s="281"/>
      <c r="O91" s="285"/>
      <c r="P91" s="280"/>
      <c r="Q91" s="285"/>
      <c r="R91" s="285"/>
      <c r="S91" s="280"/>
      <c r="T91" s="285"/>
      <c r="U91" s="280"/>
      <c r="V91" s="285"/>
      <c r="W91" s="285"/>
    </row>
    <row r="92" spans="1:23" x14ac:dyDescent="0.25">
      <c r="A92" s="281"/>
      <c r="B92" s="285"/>
      <c r="C92" s="285"/>
      <c r="D92" s="285"/>
      <c r="E92" s="286"/>
      <c r="G92" s="288"/>
      <c r="I92" s="288"/>
      <c r="K92" s="288"/>
      <c r="M92" s="288"/>
      <c r="O92" s="288"/>
      <c r="Q92" s="288"/>
      <c r="R92" s="285"/>
      <c r="S92" s="280"/>
      <c r="T92" s="285"/>
      <c r="U92" s="280"/>
      <c r="V92" s="285"/>
      <c r="W92" s="285"/>
    </row>
    <row r="93" spans="1:23" x14ac:dyDescent="0.25">
      <c r="A93" s="284"/>
      <c r="B93" s="287"/>
      <c r="C93" s="285"/>
      <c r="D93" s="285"/>
      <c r="E93" s="284"/>
      <c r="F93" s="280"/>
      <c r="G93" s="285"/>
      <c r="H93" s="279"/>
      <c r="I93" s="285"/>
      <c r="J93" s="280"/>
      <c r="K93" s="285"/>
      <c r="L93" s="280"/>
      <c r="M93" s="285"/>
      <c r="N93" s="281"/>
      <c r="O93" s="285"/>
      <c r="P93" s="280"/>
      <c r="Q93" s="285"/>
      <c r="R93" s="285"/>
      <c r="S93" s="280"/>
      <c r="T93" s="285"/>
      <c r="U93" s="280"/>
      <c r="V93" s="285"/>
      <c r="W93" s="285"/>
    </row>
    <row r="94" spans="1:23" x14ac:dyDescent="0.25">
      <c r="A94" s="285"/>
      <c r="B94" s="288"/>
      <c r="C94" s="287"/>
      <c r="D94" s="285"/>
      <c r="E94" s="281"/>
      <c r="F94" s="285"/>
      <c r="G94" s="281"/>
      <c r="I94" s="288"/>
      <c r="K94" s="288"/>
      <c r="M94" s="288"/>
      <c r="O94" s="285"/>
      <c r="P94" s="280"/>
      <c r="Q94" s="285"/>
      <c r="R94" s="285"/>
      <c r="S94" s="280"/>
      <c r="T94" s="285"/>
      <c r="U94" s="280"/>
      <c r="V94" s="285"/>
      <c r="W94" s="285"/>
    </row>
    <row r="95" spans="1:23" x14ac:dyDescent="0.25">
      <c r="A95" s="286"/>
      <c r="B95" s="293"/>
      <c r="C95" s="288"/>
      <c r="D95" s="285"/>
      <c r="E95" s="286"/>
      <c r="F95" s="285"/>
      <c r="G95" s="281"/>
      <c r="H95" s="279"/>
      <c r="I95" s="285"/>
      <c r="J95" s="280"/>
      <c r="K95" s="285"/>
      <c r="L95" s="280"/>
      <c r="M95" s="285"/>
      <c r="N95" s="281"/>
      <c r="O95" s="288"/>
      <c r="Q95" s="288"/>
      <c r="R95" s="285"/>
      <c r="S95" s="280"/>
      <c r="T95" s="285"/>
      <c r="U95" s="280"/>
      <c r="V95" s="285"/>
      <c r="W95" s="285"/>
    </row>
    <row r="96" spans="1:23" x14ac:dyDescent="0.25">
      <c r="A96" s="285"/>
      <c r="B96" s="285"/>
      <c r="C96" s="293"/>
      <c r="D96" s="285"/>
      <c r="E96" s="281"/>
      <c r="F96" s="287"/>
      <c r="G96" s="281"/>
      <c r="I96" s="288"/>
      <c r="K96" s="288"/>
      <c r="M96" s="288"/>
      <c r="O96" s="285"/>
      <c r="P96" s="280"/>
      <c r="Q96" s="285"/>
      <c r="R96" s="285"/>
      <c r="S96" s="280"/>
      <c r="T96" s="285"/>
      <c r="U96" s="280"/>
      <c r="V96" s="285"/>
      <c r="W96" s="285"/>
    </row>
    <row r="97" spans="1:23" x14ac:dyDescent="0.25">
      <c r="A97" s="281"/>
      <c r="B97" s="287"/>
      <c r="C97" s="293"/>
      <c r="D97" s="285"/>
      <c r="E97" s="286"/>
      <c r="F97" s="285"/>
      <c r="G97" s="281"/>
      <c r="H97" s="279"/>
      <c r="I97" s="285"/>
      <c r="J97" s="280"/>
      <c r="K97" s="285"/>
      <c r="L97" s="280"/>
      <c r="M97" s="285"/>
      <c r="N97" s="281"/>
      <c r="O97" s="285"/>
      <c r="P97" s="285"/>
      <c r="Q97" s="281"/>
      <c r="R97" s="285"/>
      <c r="S97" s="280"/>
      <c r="T97" s="285"/>
      <c r="U97" s="280"/>
      <c r="V97" s="285"/>
      <c r="W97" s="285"/>
    </row>
    <row r="98" spans="1:23" x14ac:dyDescent="0.25">
      <c r="A98" s="284"/>
      <c r="B98" s="287"/>
      <c r="C98" s="293"/>
      <c r="D98" s="285"/>
      <c r="E98" s="281"/>
      <c r="F98" s="287"/>
      <c r="G98" s="286"/>
      <c r="I98" s="288"/>
      <c r="K98" s="288"/>
      <c r="M98" s="288"/>
      <c r="O98" s="288"/>
      <c r="Q98" s="288"/>
      <c r="R98" s="285"/>
      <c r="S98" s="280"/>
      <c r="T98" s="285"/>
      <c r="U98" s="280"/>
      <c r="V98" s="285"/>
      <c r="W98" s="285"/>
    </row>
    <row r="99" spans="1:23" x14ac:dyDescent="0.25">
      <c r="A99" s="285"/>
      <c r="B99" s="285"/>
      <c r="C99" s="293"/>
      <c r="D99" s="285"/>
      <c r="E99" s="281"/>
      <c r="F99" s="288"/>
      <c r="G99" s="284"/>
      <c r="H99" s="279"/>
      <c r="I99" s="285"/>
      <c r="J99" s="280"/>
      <c r="K99" s="285"/>
      <c r="L99" s="280"/>
      <c r="M99" s="285"/>
      <c r="N99" s="281"/>
      <c r="O99" s="285"/>
      <c r="P99" s="280"/>
      <c r="Q99" s="285"/>
      <c r="R99" s="285"/>
      <c r="S99" s="280"/>
      <c r="T99" s="285"/>
      <c r="U99" s="280"/>
      <c r="V99" s="285"/>
      <c r="W99" s="285"/>
    </row>
    <row r="100" spans="1:23" x14ac:dyDescent="0.25">
      <c r="A100" s="286"/>
      <c r="B100" s="287"/>
      <c r="C100" s="285"/>
      <c r="D100" s="285"/>
      <c r="E100" s="286"/>
      <c r="F100" s="285"/>
      <c r="G100" s="281"/>
      <c r="I100" s="288"/>
      <c r="K100" s="288"/>
      <c r="M100" s="288"/>
      <c r="O100" s="288"/>
      <c r="Q100" s="288"/>
      <c r="R100" s="285"/>
      <c r="S100" s="280"/>
      <c r="T100" s="285"/>
      <c r="U100" s="280"/>
      <c r="V100" s="285"/>
      <c r="W100" s="285"/>
    </row>
    <row r="101" spans="1:23" x14ac:dyDescent="0.25">
      <c r="A101" s="285"/>
      <c r="B101" s="285"/>
      <c r="C101" s="285"/>
      <c r="D101" s="285"/>
      <c r="E101" s="284"/>
      <c r="F101" s="287"/>
      <c r="G101" s="281"/>
      <c r="H101" s="279"/>
      <c r="I101" s="285"/>
      <c r="J101" s="280"/>
      <c r="K101" s="285"/>
      <c r="L101" s="280"/>
      <c r="M101" s="285"/>
      <c r="N101" s="281"/>
      <c r="O101" s="285"/>
      <c r="P101" s="280"/>
      <c r="Q101" s="285"/>
      <c r="R101" s="285"/>
      <c r="S101" s="280"/>
      <c r="T101" s="285"/>
      <c r="U101" s="280"/>
      <c r="V101" s="285"/>
      <c r="W101" s="285"/>
    </row>
    <row r="102" spans="1:23" x14ac:dyDescent="0.25">
      <c r="A102" s="281"/>
      <c r="B102" s="287"/>
      <c r="C102" s="292"/>
      <c r="D102" s="285"/>
      <c r="E102" s="281"/>
      <c r="F102" s="288"/>
      <c r="G102" s="281"/>
      <c r="I102" s="288"/>
      <c r="K102" s="288"/>
      <c r="M102" s="288"/>
      <c r="O102" s="288"/>
      <c r="Q102" s="288"/>
      <c r="R102" s="285"/>
      <c r="S102" s="280"/>
      <c r="T102" s="285"/>
      <c r="U102" s="280"/>
      <c r="V102" s="285"/>
      <c r="W102" s="285"/>
    </row>
    <row r="103" spans="1:23" x14ac:dyDescent="0.25">
      <c r="A103" s="284"/>
      <c r="B103" s="288"/>
      <c r="C103" s="285"/>
      <c r="D103" s="285"/>
      <c r="E103" s="286"/>
      <c r="F103" s="285"/>
      <c r="G103" s="281"/>
      <c r="H103" s="279"/>
      <c r="I103" s="285"/>
      <c r="J103" s="280"/>
      <c r="K103" s="285"/>
      <c r="L103" s="280"/>
      <c r="M103" s="285"/>
      <c r="N103" s="281"/>
      <c r="O103" s="285"/>
      <c r="P103" s="280"/>
      <c r="Q103" s="285"/>
      <c r="R103" s="285"/>
      <c r="S103" s="280"/>
      <c r="T103" s="285"/>
      <c r="U103" s="280"/>
      <c r="V103" s="285"/>
      <c r="W103" s="285"/>
    </row>
    <row r="104" spans="1:23" x14ac:dyDescent="0.25">
      <c r="A104" s="285"/>
      <c r="B104" s="293"/>
      <c r="C104" s="288"/>
      <c r="D104" s="285"/>
      <c r="E104" s="281"/>
      <c r="F104" s="285"/>
      <c r="G104" s="281"/>
      <c r="I104" s="288"/>
      <c r="K104" s="288"/>
      <c r="M104" s="288"/>
      <c r="O104" s="285"/>
      <c r="P104" s="280"/>
      <c r="Q104" s="285"/>
      <c r="R104" s="285"/>
      <c r="S104" s="280"/>
      <c r="T104" s="285"/>
      <c r="U104" s="280"/>
      <c r="V104" s="285"/>
      <c r="W104" s="285"/>
    </row>
    <row r="105" spans="1:23" x14ac:dyDescent="0.25">
      <c r="A105" s="286"/>
      <c r="B105" s="293"/>
      <c r="C105" s="293"/>
      <c r="D105" s="285"/>
      <c r="E105" s="286"/>
      <c r="F105" s="285"/>
      <c r="G105" s="286"/>
      <c r="H105" s="279"/>
      <c r="I105" s="285"/>
      <c r="J105" s="280"/>
      <c r="K105" s="285"/>
      <c r="L105" s="280"/>
      <c r="M105" s="285"/>
      <c r="N105" s="281"/>
      <c r="O105" s="288"/>
      <c r="Q105" s="288"/>
      <c r="R105" s="285"/>
      <c r="S105" s="280"/>
      <c r="T105" s="285"/>
      <c r="U105" s="280"/>
      <c r="V105" s="285"/>
      <c r="W105" s="285"/>
    </row>
    <row r="106" spans="1:23" x14ac:dyDescent="0.25">
      <c r="A106" s="285"/>
      <c r="B106" s="293"/>
      <c r="C106" s="293"/>
      <c r="D106" s="285"/>
      <c r="E106" s="281"/>
      <c r="F106" s="287"/>
      <c r="G106" s="284"/>
      <c r="I106" s="288"/>
      <c r="K106" s="288"/>
      <c r="M106" s="288"/>
      <c r="O106" s="285"/>
      <c r="P106" s="280"/>
      <c r="Q106" s="285"/>
      <c r="R106" s="285"/>
      <c r="S106" s="280"/>
      <c r="T106" s="285"/>
      <c r="U106" s="280"/>
      <c r="V106" s="285"/>
      <c r="W106" s="285"/>
    </row>
    <row r="107" spans="1:23" x14ac:dyDescent="0.25">
      <c r="A107" s="281"/>
      <c r="B107" s="293"/>
      <c r="C107" s="293"/>
      <c r="D107" s="285"/>
      <c r="E107" s="281"/>
      <c r="F107" s="288"/>
      <c r="G107" s="281"/>
      <c r="H107" s="279"/>
      <c r="I107" s="285"/>
      <c r="J107" s="280"/>
      <c r="K107" s="285"/>
      <c r="L107" s="280"/>
      <c r="M107" s="285"/>
      <c r="N107" s="281"/>
      <c r="O107" s="285"/>
      <c r="P107" s="285"/>
      <c r="Q107" s="281"/>
      <c r="R107" s="285"/>
      <c r="S107" s="280"/>
      <c r="T107" s="285"/>
      <c r="U107" s="280"/>
      <c r="V107" s="285"/>
      <c r="W107" s="285"/>
    </row>
    <row r="108" spans="1:23" x14ac:dyDescent="0.25">
      <c r="A108" s="284"/>
      <c r="B108" s="285"/>
      <c r="C108" s="293"/>
      <c r="D108" s="285"/>
      <c r="E108" s="286"/>
      <c r="F108" s="285"/>
      <c r="G108" s="281"/>
      <c r="I108" s="288"/>
      <c r="K108" s="288"/>
      <c r="M108" s="288"/>
      <c r="O108" s="303"/>
      <c r="P108" s="295"/>
      <c r="Q108" s="303"/>
      <c r="R108" s="285"/>
      <c r="S108" s="280"/>
      <c r="T108" s="285"/>
      <c r="U108" s="280"/>
      <c r="V108" s="285"/>
      <c r="W108" s="285"/>
    </row>
    <row r="109" spans="1:23" x14ac:dyDescent="0.25">
      <c r="A109" s="285"/>
      <c r="B109" s="285"/>
      <c r="C109" s="293"/>
      <c r="D109" s="285"/>
      <c r="E109" s="281"/>
      <c r="F109" s="285"/>
      <c r="G109" s="281"/>
      <c r="H109" s="279"/>
      <c r="I109" s="285"/>
      <c r="J109" s="280"/>
      <c r="K109" s="285"/>
      <c r="L109" s="280"/>
      <c r="M109" s="285"/>
      <c r="N109" s="279"/>
      <c r="O109" s="292"/>
      <c r="P109" s="304"/>
      <c r="Q109" s="292"/>
      <c r="R109" s="285"/>
      <c r="S109" s="280"/>
      <c r="T109" s="285"/>
      <c r="U109" s="280"/>
      <c r="V109" s="285"/>
      <c r="W109" s="285"/>
    </row>
    <row r="110" spans="1:23" x14ac:dyDescent="0.25">
      <c r="A110" s="286"/>
      <c r="B110" s="285"/>
      <c r="C110" s="285"/>
      <c r="D110" s="285"/>
      <c r="E110" s="286"/>
      <c r="F110" s="285"/>
      <c r="G110" s="281"/>
      <c r="H110" s="282"/>
      <c r="I110" s="287"/>
      <c r="J110" s="282"/>
      <c r="K110" s="287"/>
      <c r="L110" s="286"/>
      <c r="M110" s="287"/>
      <c r="O110" s="303"/>
      <c r="P110" s="295"/>
      <c r="Q110" s="303"/>
      <c r="R110" s="285"/>
      <c r="S110" s="280"/>
      <c r="T110" s="285"/>
      <c r="U110" s="280"/>
      <c r="V110" s="285"/>
      <c r="W110" s="285"/>
    </row>
    <row r="111" spans="1:23" x14ac:dyDescent="0.25">
      <c r="A111" s="285"/>
      <c r="B111" s="285"/>
      <c r="C111" s="293"/>
      <c r="D111" s="285"/>
      <c r="E111" s="286"/>
      <c r="F111" s="285"/>
      <c r="G111" s="286"/>
      <c r="H111" s="286"/>
      <c r="I111" s="286"/>
      <c r="J111" s="286"/>
      <c r="K111" s="286"/>
      <c r="L111" s="286"/>
      <c r="M111" s="286"/>
      <c r="N111" s="280"/>
      <c r="O111" s="292"/>
      <c r="P111" s="304"/>
      <c r="Q111" s="292"/>
      <c r="R111" s="285"/>
      <c r="S111" s="280"/>
      <c r="T111" s="285"/>
      <c r="U111" s="280"/>
      <c r="V111" s="285"/>
      <c r="W111" s="285"/>
    </row>
    <row r="112" spans="1:23" x14ac:dyDescent="0.25">
      <c r="A112" s="286"/>
      <c r="B112" s="285"/>
      <c r="C112" s="293"/>
      <c r="D112" s="285"/>
      <c r="E112" s="286"/>
      <c r="F112" s="285"/>
      <c r="G112" s="286"/>
      <c r="H112" s="286"/>
      <c r="I112" s="286"/>
      <c r="J112" s="286"/>
      <c r="K112" s="286"/>
      <c r="L112" s="286"/>
      <c r="M112" s="286"/>
      <c r="N112" s="280"/>
      <c r="O112" s="303"/>
      <c r="P112" s="295"/>
      <c r="Q112" s="303"/>
      <c r="R112" s="285"/>
      <c r="S112" s="280"/>
      <c r="T112" s="285"/>
      <c r="U112" s="280"/>
      <c r="V112" s="285"/>
      <c r="W112" s="285"/>
    </row>
    <row r="113" spans="1:23" x14ac:dyDescent="0.25">
      <c r="A113" s="285"/>
      <c r="B113" s="285"/>
      <c r="C113" s="293"/>
      <c r="D113" s="285"/>
      <c r="E113" s="286"/>
      <c r="F113" s="285"/>
      <c r="G113" s="286"/>
      <c r="H113" s="286"/>
      <c r="I113" s="286"/>
      <c r="J113" s="286"/>
      <c r="K113" s="286"/>
      <c r="L113" s="286"/>
      <c r="M113" s="286"/>
      <c r="N113" s="285"/>
      <c r="O113" s="292"/>
      <c r="P113" s="304"/>
      <c r="Q113" s="292"/>
      <c r="R113" s="285"/>
      <c r="S113" s="280"/>
      <c r="T113" s="285"/>
      <c r="U113" s="280"/>
      <c r="V113" s="285"/>
      <c r="W113" s="285"/>
    </row>
    <row r="114" spans="1:23" x14ac:dyDescent="0.25">
      <c r="A114" s="281"/>
      <c r="B114" s="285"/>
      <c r="C114" s="293"/>
      <c r="D114" s="285"/>
      <c r="E114" s="286"/>
      <c r="F114" s="285"/>
      <c r="G114" s="286"/>
      <c r="H114" s="286"/>
      <c r="I114" s="286"/>
      <c r="J114" s="286"/>
      <c r="K114" s="286"/>
      <c r="L114" s="286"/>
      <c r="M114" s="286"/>
      <c r="N114" s="285"/>
      <c r="O114" s="292"/>
      <c r="P114" s="304"/>
      <c r="Q114" s="292"/>
      <c r="R114" s="285"/>
      <c r="S114" s="280"/>
      <c r="T114" s="285"/>
      <c r="U114" s="280"/>
      <c r="V114" s="285"/>
      <c r="W114" s="285"/>
    </row>
    <row r="115" spans="1:23" x14ac:dyDescent="0.25">
      <c r="A115" s="284"/>
      <c r="B115" s="285"/>
      <c r="C115" s="293"/>
      <c r="D115" s="285"/>
      <c r="E115" s="281"/>
      <c r="F115" s="285"/>
      <c r="G115" s="281"/>
      <c r="H115" s="281"/>
      <c r="I115" s="281"/>
      <c r="J115" s="281"/>
      <c r="K115" s="281"/>
      <c r="L115" s="281"/>
      <c r="M115" s="281"/>
      <c r="N115" s="285"/>
      <c r="O115" s="303"/>
      <c r="P115" s="295"/>
      <c r="Q115" s="303"/>
      <c r="R115" s="285"/>
      <c r="S115" s="280"/>
      <c r="T115" s="285"/>
      <c r="U115" s="280"/>
      <c r="V115" s="285"/>
      <c r="W115" s="285"/>
    </row>
    <row r="116" spans="1:23" x14ac:dyDescent="0.25">
      <c r="A116" s="281"/>
      <c r="B116" s="285"/>
      <c r="C116" s="285"/>
      <c r="D116" s="285"/>
      <c r="E116" s="286"/>
      <c r="F116" s="285"/>
      <c r="G116" s="286"/>
      <c r="H116" s="286"/>
      <c r="I116" s="286"/>
      <c r="J116" s="286"/>
      <c r="K116" s="286"/>
      <c r="L116" s="286"/>
      <c r="M116" s="286"/>
      <c r="N116" s="285"/>
      <c r="O116" s="292"/>
      <c r="P116" s="304"/>
      <c r="Q116" s="292"/>
      <c r="R116" s="285"/>
      <c r="S116" s="280"/>
      <c r="T116" s="285"/>
      <c r="U116" s="280"/>
      <c r="V116" s="285"/>
      <c r="W116" s="285"/>
    </row>
    <row r="117" spans="1:23" x14ac:dyDescent="0.25">
      <c r="A117" s="285"/>
      <c r="B117" s="285"/>
      <c r="C117" s="293"/>
      <c r="D117" s="285"/>
      <c r="E117" s="286"/>
      <c r="F117" s="285"/>
      <c r="G117" s="286"/>
      <c r="H117" s="286"/>
      <c r="I117" s="286"/>
      <c r="J117" s="286"/>
      <c r="K117" s="286"/>
      <c r="L117" s="286"/>
      <c r="M117" s="286"/>
      <c r="N117" s="285"/>
      <c r="O117" s="292"/>
      <c r="P117" s="304"/>
      <c r="Q117" s="292"/>
      <c r="R117" s="287"/>
      <c r="S117" s="282"/>
      <c r="T117" s="287"/>
      <c r="U117" s="282"/>
      <c r="V117" s="285"/>
    </row>
    <row r="118" spans="1:23" x14ac:dyDescent="0.25">
      <c r="A118" s="284"/>
      <c r="B118" s="289"/>
      <c r="C118" s="289"/>
      <c r="D118" s="289"/>
      <c r="E118" s="289"/>
      <c r="F118" s="293"/>
      <c r="G118" s="289"/>
      <c r="H118" s="289"/>
      <c r="I118" s="289"/>
      <c r="J118" s="289"/>
      <c r="K118" s="289"/>
      <c r="L118" s="289"/>
      <c r="M118" s="289"/>
      <c r="N118" s="293"/>
      <c r="O118" s="295"/>
      <c r="P118" s="305"/>
      <c r="Q118" s="305"/>
      <c r="R118" s="284"/>
      <c r="S118" s="284"/>
      <c r="T118" s="284"/>
    </row>
  </sheetData>
  <mergeCells count="1">
    <mergeCell ref="B7:C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opLeftCell="A42" zoomScale="70" zoomScaleNormal="70" workbookViewId="0">
      <selection activeCell="B38" sqref="B38:C73"/>
    </sheetView>
  </sheetViews>
  <sheetFormatPr defaultRowHeight="15" x14ac:dyDescent="0.25"/>
  <cols>
    <col min="2" max="2" width="23.140625" bestFit="1" customWidth="1"/>
    <col min="3" max="3" width="25.7109375" customWidth="1"/>
  </cols>
  <sheetData>
    <row r="1" spans="1:23" x14ac:dyDescent="0.25">
      <c r="A1" s="285"/>
      <c r="B1" s="292"/>
      <c r="C1" s="280"/>
      <c r="D1" s="285"/>
      <c r="E1" s="281"/>
      <c r="F1" s="280"/>
      <c r="G1" s="285"/>
      <c r="H1" s="285"/>
      <c r="I1" s="285"/>
      <c r="J1" s="280"/>
      <c r="K1" s="285"/>
      <c r="L1" s="285"/>
      <c r="M1" s="281"/>
      <c r="N1" s="283"/>
      <c r="O1" s="285"/>
      <c r="P1" s="285"/>
      <c r="Q1" s="281"/>
      <c r="R1" s="285"/>
      <c r="S1" s="285"/>
      <c r="T1" s="280"/>
      <c r="U1" s="285"/>
      <c r="V1" s="285"/>
      <c r="W1" s="280"/>
    </row>
    <row r="2" spans="1:23" x14ac:dyDescent="0.25">
      <c r="A2" s="286"/>
      <c r="B2" s="287"/>
      <c r="C2" s="285"/>
      <c r="D2" s="287"/>
      <c r="E2" s="286"/>
      <c r="F2" s="285"/>
      <c r="G2" s="281"/>
      <c r="H2" s="285"/>
      <c r="I2" s="288"/>
      <c r="K2" s="288"/>
      <c r="M2" s="288"/>
      <c r="O2" s="288"/>
      <c r="Q2" s="288"/>
      <c r="R2" s="285"/>
      <c r="S2" s="285"/>
      <c r="T2" s="280"/>
      <c r="U2" s="285"/>
      <c r="V2" s="285"/>
      <c r="W2" s="280"/>
    </row>
    <row r="3" spans="1:23" x14ac:dyDescent="0.25">
      <c r="A3" s="285"/>
      <c r="B3" s="285"/>
      <c r="C3" s="280"/>
      <c r="D3" s="285"/>
      <c r="E3" s="281"/>
      <c r="F3" s="285"/>
      <c r="G3" s="281"/>
      <c r="H3" s="279"/>
      <c r="I3" s="285"/>
      <c r="J3" s="280"/>
      <c r="K3" s="285"/>
      <c r="L3" s="280"/>
      <c r="M3" s="285"/>
      <c r="N3" s="281"/>
      <c r="O3" s="285"/>
      <c r="P3" s="280"/>
      <c r="Q3" s="285"/>
      <c r="R3" s="285"/>
      <c r="S3" s="285"/>
      <c r="T3" s="280"/>
      <c r="U3" s="285"/>
      <c r="V3" s="285"/>
      <c r="W3" s="280"/>
    </row>
    <row r="4" spans="1:23" x14ac:dyDescent="0.25">
      <c r="A4" s="281"/>
      <c r="B4" s="285"/>
      <c r="C4" s="279"/>
      <c r="D4" s="287"/>
      <c r="E4" s="286"/>
      <c r="F4" s="287"/>
      <c r="G4" s="286"/>
      <c r="I4" s="288"/>
      <c r="K4" s="288"/>
      <c r="M4" s="288"/>
      <c r="O4" s="288"/>
      <c r="Q4" s="288"/>
      <c r="R4" s="285"/>
      <c r="S4" s="285"/>
      <c r="T4" s="280"/>
      <c r="U4" s="285"/>
      <c r="V4" s="285"/>
      <c r="W4" s="280"/>
    </row>
    <row r="5" spans="1:23" ht="60" customHeight="1" x14ac:dyDescent="0.25">
      <c r="A5" s="284"/>
      <c r="B5" s="285"/>
      <c r="D5" s="288"/>
      <c r="E5" s="284"/>
      <c r="F5" s="302"/>
      <c r="G5" s="290"/>
      <c r="H5" s="279"/>
      <c r="I5" s="285"/>
      <c r="J5" s="280"/>
      <c r="K5" s="285"/>
      <c r="L5" s="280"/>
      <c r="M5" s="285"/>
      <c r="N5" s="281"/>
      <c r="O5" s="285"/>
      <c r="P5" s="280"/>
      <c r="Q5" s="285"/>
      <c r="R5" s="285"/>
      <c r="S5" s="285"/>
      <c r="T5" s="280"/>
      <c r="U5" s="285"/>
      <c r="V5" s="285"/>
      <c r="W5" s="280"/>
    </row>
    <row r="6" spans="1:23" x14ac:dyDescent="0.25">
      <c r="A6" s="281"/>
      <c r="B6" s="299"/>
      <c r="C6" s="300"/>
      <c r="D6" s="285"/>
      <c r="E6" s="281"/>
      <c r="F6" s="285"/>
      <c r="G6" s="281"/>
      <c r="I6" s="288"/>
      <c r="K6" s="288"/>
      <c r="M6" s="288"/>
      <c r="O6" s="288"/>
      <c r="Q6" s="288"/>
      <c r="R6" s="285"/>
      <c r="S6" s="285"/>
      <c r="T6" s="280"/>
      <c r="U6" s="285"/>
      <c r="V6" s="285"/>
      <c r="W6" s="280"/>
    </row>
    <row r="7" spans="1:23" ht="18.75" x14ac:dyDescent="0.3">
      <c r="A7" s="285"/>
      <c r="B7" s="350" t="s">
        <v>849</v>
      </c>
      <c r="C7" s="350"/>
      <c r="D7" s="291"/>
      <c r="E7" s="286"/>
      <c r="F7" s="285"/>
      <c r="G7" s="281"/>
      <c r="H7" s="279"/>
      <c r="I7" s="285"/>
      <c r="J7" s="280"/>
      <c r="K7" s="285"/>
      <c r="L7" s="280"/>
      <c r="M7" s="285"/>
      <c r="N7" s="281"/>
      <c r="O7" s="285"/>
      <c r="P7" s="280"/>
      <c r="Q7" s="285"/>
      <c r="R7" s="285"/>
      <c r="S7" s="285"/>
      <c r="T7" s="280"/>
      <c r="U7" s="285"/>
      <c r="V7" s="285"/>
      <c r="W7" s="280"/>
    </row>
    <row r="8" spans="1:23" x14ac:dyDescent="0.25">
      <c r="A8" s="286"/>
      <c r="B8" s="275" t="s">
        <v>827</v>
      </c>
      <c r="C8" s="301" t="s">
        <v>851</v>
      </c>
      <c r="D8" s="281"/>
      <c r="E8" s="281"/>
      <c r="F8" s="285"/>
      <c r="G8" s="281"/>
      <c r="H8" s="279"/>
      <c r="I8" s="285"/>
      <c r="J8" s="280"/>
      <c r="K8" s="285"/>
      <c r="L8" s="280"/>
      <c r="M8" s="285"/>
      <c r="N8" s="281"/>
      <c r="O8" s="285"/>
      <c r="P8" s="280"/>
      <c r="Q8" s="285"/>
      <c r="R8" s="285"/>
      <c r="S8" s="280"/>
      <c r="T8" s="285"/>
      <c r="U8" s="280"/>
      <c r="V8" s="285"/>
      <c r="W8" s="285"/>
    </row>
    <row r="9" spans="1:23" ht="20.100000000000001" customHeight="1" x14ac:dyDescent="0.25">
      <c r="A9" s="285"/>
      <c r="B9" s="274" t="s">
        <v>794</v>
      </c>
      <c r="C9" s="269"/>
      <c r="D9" s="286"/>
      <c r="E9" s="286"/>
      <c r="F9" s="285"/>
      <c r="G9" s="281"/>
      <c r="I9" s="288"/>
      <c r="K9" s="288"/>
      <c r="M9" s="288"/>
      <c r="O9" s="288"/>
      <c r="Q9" s="288"/>
      <c r="R9" s="285"/>
      <c r="S9" s="280"/>
      <c r="T9" s="285"/>
      <c r="U9" s="280"/>
      <c r="V9" s="285"/>
      <c r="W9" s="285"/>
    </row>
    <row r="10" spans="1:23" ht="20.100000000000001" customHeight="1" x14ac:dyDescent="0.25">
      <c r="A10" s="281"/>
      <c r="B10" s="274" t="s">
        <v>227</v>
      </c>
      <c r="C10" s="269"/>
      <c r="D10" s="281"/>
      <c r="E10" s="281"/>
      <c r="F10" s="285"/>
      <c r="G10" s="296"/>
      <c r="H10" s="279"/>
      <c r="I10" s="285"/>
      <c r="J10" s="280"/>
      <c r="K10" s="285"/>
      <c r="L10" s="280"/>
      <c r="M10" s="285"/>
      <c r="N10" s="281"/>
      <c r="O10" s="285"/>
      <c r="P10" s="280"/>
      <c r="Q10" s="285"/>
      <c r="R10" s="285"/>
      <c r="S10" s="280"/>
      <c r="T10" s="285"/>
      <c r="U10" s="280"/>
      <c r="V10" s="285"/>
      <c r="W10" s="285"/>
    </row>
    <row r="11" spans="1:23" ht="20.100000000000001" customHeight="1" x14ac:dyDescent="0.25">
      <c r="A11" s="284"/>
      <c r="B11" s="274" t="s">
        <v>229</v>
      </c>
      <c r="C11" s="269"/>
      <c r="D11" s="281"/>
      <c r="E11" s="281"/>
      <c r="F11" s="285"/>
      <c r="G11" s="281"/>
      <c r="H11" s="279"/>
      <c r="I11" s="285"/>
      <c r="J11" s="280"/>
      <c r="K11" s="285"/>
      <c r="L11" s="280"/>
      <c r="M11" s="285"/>
      <c r="N11" s="281"/>
      <c r="O11" s="285"/>
      <c r="P11" s="285"/>
      <c r="Q11" s="281"/>
      <c r="R11" s="285"/>
      <c r="S11" s="280"/>
      <c r="T11" s="285"/>
      <c r="U11" s="280"/>
      <c r="V11" s="285"/>
      <c r="W11" s="285"/>
    </row>
    <row r="12" spans="1:23" ht="20.100000000000001" customHeight="1" x14ac:dyDescent="0.25">
      <c r="A12" s="281"/>
      <c r="B12" s="274" t="s">
        <v>779</v>
      </c>
      <c r="C12" s="269"/>
      <c r="D12" s="286"/>
      <c r="E12" s="286"/>
      <c r="F12" s="285"/>
      <c r="G12" s="281"/>
      <c r="H12" s="279"/>
      <c r="I12" s="285"/>
      <c r="J12" s="280"/>
      <c r="K12" s="285"/>
      <c r="L12" s="280"/>
      <c r="M12" s="285"/>
      <c r="N12" s="281"/>
      <c r="O12" s="288"/>
      <c r="Q12" s="288"/>
      <c r="R12" s="285"/>
      <c r="S12" s="280"/>
      <c r="T12" s="285"/>
      <c r="U12" s="280"/>
      <c r="V12" s="285"/>
      <c r="W12" s="285"/>
    </row>
    <row r="13" spans="1:23" ht="20.100000000000001" customHeight="1" x14ac:dyDescent="0.25">
      <c r="A13" s="285"/>
      <c r="B13" s="274" t="s">
        <v>796</v>
      </c>
      <c r="C13" s="269"/>
      <c r="D13" s="281"/>
      <c r="E13" s="281"/>
      <c r="F13" s="285"/>
      <c r="G13" s="281"/>
      <c r="I13" s="288"/>
      <c r="K13" s="288"/>
      <c r="M13" s="288"/>
      <c r="O13" s="285"/>
      <c r="P13" s="280"/>
      <c r="Q13" s="285"/>
      <c r="R13" s="285"/>
      <c r="S13" s="280"/>
      <c r="T13" s="285"/>
      <c r="U13" s="280"/>
      <c r="V13" s="285"/>
      <c r="W13" s="285"/>
    </row>
    <row r="14" spans="1:23" ht="20.100000000000001" customHeight="1" x14ac:dyDescent="0.25">
      <c r="A14" s="286"/>
      <c r="B14" s="274" t="s">
        <v>300</v>
      </c>
      <c r="C14" s="269"/>
      <c r="D14" s="286"/>
      <c r="E14" s="286"/>
      <c r="F14" s="287"/>
      <c r="G14" s="281"/>
      <c r="H14" s="279"/>
      <c r="I14" s="285"/>
      <c r="J14" s="280"/>
      <c r="K14" s="285"/>
      <c r="L14" s="280"/>
      <c r="M14" s="285"/>
      <c r="N14" s="281"/>
      <c r="O14" s="288"/>
      <c r="Q14" s="288"/>
      <c r="R14" s="285"/>
      <c r="S14" s="280"/>
      <c r="T14" s="285"/>
      <c r="U14" s="280"/>
      <c r="V14" s="285"/>
      <c r="W14" s="285"/>
    </row>
    <row r="15" spans="1:23" ht="20.100000000000001" customHeight="1" x14ac:dyDescent="0.25">
      <c r="A15" s="285"/>
      <c r="B15" s="274" t="s">
        <v>828</v>
      </c>
      <c r="C15" s="269"/>
      <c r="D15" s="281"/>
      <c r="E15" s="281"/>
      <c r="F15" s="285"/>
      <c r="G15" s="281"/>
      <c r="H15" s="279"/>
      <c r="I15" s="285"/>
      <c r="J15" s="280"/>
      <c r="K15" s="285"/>
      <c r="L15" s="280"/>
      <c r="M15" s="285"/>
      <c r="N15" s="281"/>
      <c r="O15" s="285"/>
      <c r="P15" s="280"/>
      <c r="Q15" s="285"/>
      <c r="R15" s="285"/>
      <c r="S15" s="280"/>
      <c r="T15" s="285"/>
      <c r="U15" s="280"/>
      <c r="V15" s="285"/>
      <c r="W15" s="285"/>
    </row>
    <row r="16" spans="1:23" ht="20.100000000000001" customHeight="1" x14ac:dyDescent="0.25">
      <c r="A16" s="281"/>
      <c r="B16" s="274" t="s">
        <v>759</v>
      </c>
      <c r="C16" s="269"/>
      <c r="D16" s="286"/>
      <c r="E16" s="286"/>
      <c r="F16" s="285"/>
      <c r="G16" s="286"/>
      <c r="H16" s="279"/>
      <c r="I16" s="285"/>
      <c r="J16" s="280"/>
      <c r="K16" s="285"/>
      <c r="L16" s="280"/>
      <c r="M16" s="285"/>
      <c r="N16" s="281"/>
      <c r="O16" s="288"/>
      <c r="Q16" s="288"/>
      <c r="R16" s="285"/>
      <c r="S16" s="280"/>
      <c r="T16" s="285"/>
      <c r="U16" s="280"/>
      <c r="V16" s="285"/>
      <c r="W16" s="285"/>
    </row>
    <row r="17" spans="1:23" ht="20.100000000000001" customHeight="1" x14ac:dyDescent="0.25">
      <c r="A17" s="284"/>
      <c r="B17" s="274" t="s">
        <v>778</v>
      </c>
      <c r="C17" s="269"/>
      <c r="D17" s="281"/>
      <c r="E17" s="281"/>
      <c r="F17" s="285"/>
      <c r="G17" s="284"/>
      <c r="I17" s="288"/>
      <c r="K17" s="288"/>
      <c r="M17" s="288"/>
      <c r="O17" s="285"/>
      <c r="P17" s="280"/>
      <c r="Q17" s="285"/>
      <c r="R17" s="285"/>
      <c r="S17" s="280"/>
      <c r="T17" s="285"/>
      <c r="U17" s="280"/>
      <c r="V17" s="285"/>
      <c r="W17" s="285"/>
    </row>
    <row r="18" spans="1:23" ht="20.100000000000001" customHeight="1" x14ac:dyDescent="0.25">
      <c r="A18" s="285"/>
      <c r="B18" s="274" t="s">
        <v>798</v>
      </c>
      <c r="C18" s="269"/>
      <c r="D18" s="286"/>
      <c r="E18" s="281"/>
      <c r="F18" s="285"/>
      <c r="G18" s="281"/>
      <c r="H18" s="279"/>
      <c r="I18" s="285"/>
      <c r="J18" s="280"/>
      <c r="K18" s="285"/>
      <c r="L18" s="280"/>
      <c r="M18" s="285"/>
      <c r="N18" s="281"/>
      <c r="O18" s="285"/>
      <c r="P18" s="280"/>
      <c r="Q18" s="285"/>
      <c r="R18" s="285"/>
      <c r="S18" s="280"/>
      <c r="T18" s="285"/>
      <c r="U18" s="280"/>
      <c r="V18" s="285"/>
      <c r="W18" s="285"/>
    </row>
    <row r="19" spans="1:23" ht="20.100000000000001" customHeight="1" x14ac:dyDescent="0.25">
      <c r="A19" s="286"/>
      <c r="B19" s="274" t="s">
        <v>765</v>
      </c>
      <c r="C19" s="269"/>
      <c r="D19" s="284"/>
      <c r="E19" s="286"/>
      <c r="F19" s="285"/>
      <c r="G19" s="281"/>
      <c r="H19" s="279"/>
      <c r="I19" s="285"/>
      <c r="J19" s="280"/>
      <c r="K19" s="285"/>
      <c r="L19" s="280"/>
      <c r="M19" s="285"/>
      <c r="N19" s="281"/>
      <c r="O19" s="288"/>
      <c r="Q19" s="288"/>
      <c r="R19" s="285"/>
      <c r="S19" s="280"/>
      <c r="T19" s="285"/>
      <c r="U19" s="280"/>
      <c r="V19" s="285"/>
      <c r="W19" s="285"/>
    </row>
    <row r="20" spans="1:23" ht="20.100000000000001" customHeight="1" x14ac:dyDescent="0.25">
      <c r="A20" s="285"/>
      <c r="B20" s="274" t="s">
        <v>773</v>
      </c>
      <c r="C20" s="269"/>
      <c r="D20" s="281"/>
      <c r="E20" s="281"/>
      <c r="F20" s="287"/>
      <c r="G20" s="281"/>
      <c r="H20" s="279"/>
      <c r="I20" s="285"/>
      <c r="J20" s="280"/>
      <c r="K20" s="285"/>
      <c r="L20" s="280"/>
      <c r="M20" s="285"/>
      <c r="N20" s="281"/>
      <c r="O20" s="285"/>
      <c r="P20" s="280"/>
      <c r="Q20" s="285"/>
      <c r="R20" s="285"/>
      <c r="S20" s="280"/>
      <c r="T20" s="285"/>
      <c r="U20" s="280"/>
      <c r="V20" s="285"/>
      <c r="W20" s="285"/>
    </row>
    <row r="21" spans="1:23" ht="20.100000000000001" customHeight="1" x14ac:dyDescent="0.25">
      <c r="A21" s="281"/>
      <c r="B21" s="274" t="s">
        <v>772</v>
      </c>
      <c r="C21" s="269"/>
      <c r="D21" s="286"/>
      <c r="E21" s="281"/>
      <c r="F21" s="293"/>
      <c r="G21" s="281"/>
      <c r="H21" s="279"/>
      <c r="I21" s="285"/>
      <c r="J21" s="280"/>
      <c r="K21" s="285"/>
      <c r="L21" s="280"/>
      <c r="M21" s="285"/>
      <c r="N21" s="281"/>
      <c r="O21" s="285"/>
      <c r="P21" s="285"/>
      <c r="Q21" s="281"/>
      <c r="R21" s="285"/>
      <c r="S21" s="280"/>
      <c r="T21" s="285"/>
      <c r="U21" s="280"/>
      <c r="V21" s="285"/>
      <c r="W21" s="285"/>
    </row>
    <row r="22" spans="1:23" ht="20.100000000000001" customHeight="1" x14ac:dyDescent="0.25">
      <c r="A22" s="284"/>
      <c r="B22" s="274" t="s">
        <v>522</v>
      </c>
      <c r="C22" s="269"/>
      <c r="D22" s="281"/>
      <c r="E22" s="286"/>
      <c r="F22" s="285"/>
      <c r="G22" s="286"/>
      <c r="I22" s="288"/>
      <c r="K22" s="288"/>
      <c r="M22" s="288"/>
      <c r="O22" s="288"/>
      <c r="Q22" s="288"/>
      <c r="R22" s="285"/>
      <c r="S22" s="280"/>
      <c r="T22" s="285"/>
      <c r="U22" s="280"/>
      <c r="V22" s="285"/>
      <c r="W22" s="285"/>
    </row>
    <row r="23" spans="1:23" ht="20.100000000000001" customHeight="1" x14ac:dyDescent="0.25">
      <c r="A23" s="285"/>
      <c r="B23" s="274" t="s">
        <v>526</v>
      </c>
      <c r="C23" s="269"/>
      <c r="D23" s="286"/>
      <c r="E23" s="281"/>
      <c r="F23" s="285"/>
      <c r="G23" s="284"/>
      <c r="H23" s="279"/>
      <c r="I23" s="285"/>
      <c r="J23" s="280"/>
      <c r="K23" s="285"/>
      <c r="L23" s="280"/>
      <c r="M23" s="285"/>
      <c r="N23" s="281"/>
      <c r="O23" s="285"/>
      <c r="P23" s="280"/>
      <c r="Q23" s="285"/>
      <c r="R23" s="285"/>
      <c r="S23" s="280"/>
      <c r="T23" s="285"/>
      <c r="U23" s="280"/>
      <c r="V23" s="285"/>
      <c r="W23" s="285"/>
    </row>
    <row r="24" spans="1:23" ht="20.100000000000001" customHeight="1" x14ac:dyDescent="0.25">
      <c r="A24" s="286"/>
      <c r="B24" s="274" t="s">
        <v>788</v>
      </c>
      <c r="C24" s="269"/>
      <c r="D24" s="284"/>
      <c r="E24" s="286"/>
      <c r="F24" s="285"/>
      <c r="G24" s="281"/>
      <c r="H24" s="279"/>
      <c r="I24" s="285"/>
      <c r="J24" s="280"/>
      <c r="K24" s="285"/>
      <c r="L24" s="280"/>
      <c r="M24" s="285"/>
      <c r="N24" s="281"/>
      <c r="O24" s="288"/>
      <c r="Q24" s="288"/>
      <c r="R24" s="285"/>
      <c r="S24" s="280"/>
      <c r="T24" s="285"/>
      <c r="U24" s="280"/>
      <c r="V24" s="285"/>
      <c r="W24" s="285"/>
    </row>
    <row r="25" spans="1:23" ht="20.100000000000001" customHeight="1" x14ac:dyDescent="0.25">
      <c r="A25" s="285"/>
      <c r="B25" s="274" t="s">
        <v>763</v>
      </c>
      <c r="C25" s="269"/>
      <c r="D25" s="281"/>
      <c r="E25" s="281"/>
      <c r="F25" s="287"/>
      <c r="G25" s="281"/>
      <c r="I25" s="288"/>
      <c r="K25" s="288"/>
      <c r="M25" s="288"/>
      <c r="O25" s="285"/>
      <c r="P25" s="280"/>
      <c r="Q25" s="285"/>
      <c r="R25" s="285"/>
      <c r="S25" s="280"/>
      <c r="T25" s="285"/>
      <c r="U25" s="280"/>
      <c r="V25" s="285"/>
      <c r="W25" s="285"/>
    </row>
    <row r="26" spans="1:23" ht="20.100000000000001" customHeight="1" x14ac:dyDescent="0.25">
      <c r="A26" s="281"/>
      <c r="B26" s="274" t="s">
        <v>358</v>
      </c>
      <c r="C26" s="269"/>
      <c r="D26" s="281"/>
      <c r="E26" s="281"/>
      <c r="F26" s="288"/>
      <c r="G26" s="281"/>
      <c r="H26" s="279"/>
      <c r="I26" s="285"/>
      <c r="J26" s="280"/>
      <c r="K26" s="285"/>
      <c r="L26" s="280"/>
      <c r="M26" s="285"/>
      <c r="N26" s="281"/>
      <c r="O26" s="288"/>
      <c r="Q26" s="288"/>
      <c r="R26" s="285"/>
      <c r="S26" s="280"/>
      <c r="T26" s="285"/>
      <c r="U26" s="280"/>
      <c r="V26" s="285"/>
      <c r="W26" s="285"/>
    </row>
    <row r="27" spans="1:23" ht="20.100000000000001" customHeight="1" x14ac:dyDescent="0.25">
      <c r="A27" s="284"/>
      <c r="B27" s="274" t="s">
        <v>634</v>
      </c>
      <c r="C27" s="269"/>
      <c r="D27" s="286"/>
      <c r="E27" s="286"/>
      <c r="F27" s="285"/>
      <c r="G27" s="281"/>
      <c r="I27" s="288"/>
      <c r="K27" s="288"/>
      <c r="M27" s="288"/>
      <c r="O27" s="285"/>
      <c r="P27" s="280"/>
      <c r="Q27" s="285"/>
      <c r="R27" s="285"/>
      <c r="S27" s="280"/>
      <c r="T27" s="285"/>
      <c r="U27" s="280"/>
      <c r="V27" s="285"/>
      <c r="W27" s="285"/>
    </row>
    <row r="28" spans="1:23" ht="20.100000000000001" customHeight="1" x14ac:dyDescent="0.25">
      <c r="A28" s="285"/>
      <c r="B28" s="274" t="s">
        <v>793</v>
      </c>
      <c r="C28" s="269"/>
      <c r="D28" s="284"/>
      <c r="E28" s="281"/>
      <c r="F28" s="285"/>
      <c r="G28" s="281"/>
      <c r="H28" s="279"/>
      <c r="I28" s="285"/>
      <c r="J28" s="280"/>
      <c r="K28" s="285"/>
      <c r="L28" s="280"/>
      <c r="M28" s="285"/>
      <c r="N28" s="281"/>
      <c r="O28" s="285"/>
      <c r="P28" s="280"/>
      <c r="Q28" s="285"/>
      <c r="R28" s="285"/>
      <c r="S28" s="280"/>
      <c r="T28" s="285"/>
      <c r="U28" s="280"/>
      <c r="V28" s="285"/>
      <c r="W28" s="285"/>
    </row>
    <row r="29" spans="1:23" ht="20.100000000000001" customHeight="1" x14ac:dyDescent="0.25">
      <c r="A29" s="286"/>
      <c r="B29" s="274" t="s">
        <v>678</v>
      </c>
      <c r="C29" s="269"/>
      <c r="D29" s="281"/>
      <c r="E29" s="286"/>
      <c r="F29" s="285"/>
      <c r="G29" s="286"/>
      <c r="H29" s="279"/>
      <c r="I29" s="285"/>
      <c r="J29" s="280"/>
      <c r="K29" s="285"/>
      <c r="L29" s="280"/>
      <c r="M29" s="285"/>
      <c r="N29" s="281"/>
      <c r="O29" s="288"/>
      <c r="Q29" s="288"/>
      <c r="R29" s="285"/>
      <c r="S29" s="280"/>
      <c r="T29" s="285"/>
      <c r="U29" s="280"/>
      <c r="V29" s="285"/>
      <c r="W29" s="285"/>
    </row>
    <row r="30" spans="1:23" ht="20.100000000000001" customHeight="1" x14ac:dyDescent="0.25">
      <c r="A30" s="285"/>
      <c r="B30" s="274" t="s">
        <v>263</v>
      </c>
      <c r="C30" s="269"/>
      <c r="D30" s="281"/>
      <c r="E30" s="281"/>
      <c r="F30" s="287"/>
      <c r="G30" s="284"/>
      <c r="I30" s="288"/>
      <c r="K30" s="288"/>
      <c r="M30" s="288"/>
      <c r="O30" s="285"/>
      <c r="P30" s="280"/>
      <c r="Q30" s="285"/>
      <c r="R30" s="285"/>
      <c r="S30" s="280"/>
      <c r="T30" s="285"/>
      <c r="U30" s="280"/>
      <c r="V30" s="285"/>
      <c r="W30" s="285"/>
    </row>
    <row r="31" spans="1:23" ht="20.100000000000001" customHeight="1" x14ac:dyDescent="0.25">
      <c r="A31" s="281"/>
      <c r="B31" s="274" t="s">
        <v>267</v>
      </c>
      <c r="C31" s="269"/>
      <c r="D31" s="286"/>
      <c r="E31" s="286"/>
      <c r="F31" s="288"/>
      <c r="G31" s="281"/>
      <c r="H31" s="279"/>
      <c r="I31" s="285"/>
      <c r="J31" s="280"/>
      <c r="K31" s="285"/>
      <c r="L31" s="280"/>
      <c r="M31" s="285"/>
      <c r="N31" s="281"/>
      <c r="O31" s="285"/>
      <c r="P31" s="285"/>
      <c r="Q31" s="281"/>
      <c r="R31" s="285"/>
      <c r="S31" s="280"/>
      <c r="T31" s="285"/>
      <c r="U31" s="280"/>
      <c r="V31" s="285"/>
      <c r="W31" s="285"/>
    </row>
    <row r="32" spans="1:23" ht="20.100000000000001" customHeight="1" x14ac:dyDescent="0.25">
      <c r="A32" s="284"/>
      <c r="B32" s="274" t="s">
        <v>248</v>
      </c>
      <c r="C32" s="269"/>
      <c r="D32" s="284"/>
      <c r="E32" s="284"/>
      <c r="F32" s="285"/>
      <c r="G32" s="281"/>
      <c r="I32" s="288"/>
      <c r="K32" s="288"/>
      <c r="M32" s="288"/>
      <c r="O32" s="288"/>
      <c r="Q32" s="288"/>
      <c r="R32" s="285"/>
      <c r="S32" s="280"/>
      <c r="T32" s="285"/>
      <c r="U32" s="280"/>
      <c r="V32" s="285"/>
      <c r="W32" s="285"/>
    </row>
    <row r="33" spans="1:23" ht="20.100000000000001" customHeight="1" x14ac:dyDescent="0.25">
      <c r="A33" s="285"/>
      <c r="B33" s="274" t="s">
        <v>454</v>
      </c>
      <c r="C33" s="269"/>
      <c r="D33" s="281"/>
      <c r="E33" s="281"/>
      <c r="F33" s="285"/>
      <c r="G33" s="281"/>
      <c r="H33" s="279"/>
      <c r="I33" s="285"/>
      <c r="J33" s="280"/>
      <c r="K33" s="285"/>
      <c r="L33" s="280"/>
      <c r="M33" s="285"/>
      <c r="N33" s="281"/>
      <c r="O33" s="285"/>
      <c r="P33" s="280"/>
      <c r="Q33" s="285"/>
      <c r="R33" s="285"/>
      <c r="S33" s="280"/>
      <c r="T33" s="285"/>
      <c r="U33" s="280"/>
      <c r="V33" s="285"/>
      <c r="W33" s="285"/>
    </row>
    <row r="34" spans="1:23" ht="20.100000000000001" customHeight="1" x14ac:dyDescent="0.25">
      <c r="A34" s="286"/>
      <c r="B34" s="274" t="s">
        <v>363</v>
      </c>
      <c r="C34" s="269"/>
      <c r="D34" s="281"/>
      <c r="E34" s="286"/>
      <c r="F34" s="287"/>
      <c r="G34" s="281"/>
      <c r="H34" s="279"/>
      <c r="I34" s="285"/>
      <c r="J34" s="280"/>
      <c r="K34" s="285"/>
      <c r="L34" s="280"/>
      <c r="M34" s="285"/>
      <c r="N34" s="281"/>
      <c r="O34" s="288"/>
      <c r="Q34" s="288"/>
      <c r="R34" s="285"/>
      <c r="S34" s="280"/>
      <c r="T34" s="285"/>
      <c r="U34" s="280"/>
      <c r="V34" s="285"/>
      <c r="W34" s="285"/>
    </row>
    <row r="35" spans="1:23" ht="20.100000000000001" customHeight="1" x14ac:dyDescent="0.25">
      <c r="A35" s="285"/>
      <c r="B35" s="274" t="s">
        <v>393</v>
      </c>
      <c r="C35" s="269"/>
      <c r="D35" s="286"/>
      <c r="E35" s="281"/>
      <c r="F35" s="288"/>
      <c r="G35" s="281"/>
      <c r="H35" s="279"/>
      <c r="I35" s="285"/>
      <c r="J35" s="280"/>
      <c r="K35" s="285"/>
      <c r="L35" s="280"/>
      <c r="M35" s="285"/>
      <c r="N35" s="281"/>
      <c r="O35" s="285"/>
      <c r="P35" s="280"/>
      <c r="Q35" s="285"/>
      <c r="R35" s="285"/>
      <c r="S35" s="280"/>
      <c r="T35" s="285"/>
      <c r="U35" s="280"/>
      <c r="V35" s="285"/>
      <c r="W35" s="285"/>
    </row>
    <row r="36" spans="1:23" ht="20.100000000000001" customHeight="1" x14ac:dyDescent="0.25">
      <c r="A36" s="281"/>
      <c r="B36" s="274" t="s">
        <v>450</v>
      </c>
      <c r="C36" s="269"/>
      <c r="D36" s="284"/>
      <c r="E36" s="286"/>
      <c r="F36" s="285"/>
      <c r="G36" s="286"/>
      <c r="I36" s="288"/>
      <c r="K36" s="288"/>
      <c r="M36" s="288"/>
      <c r="O36" s="288"/>
      <c r="Q36" s="288"/>
      <c r="R36" s="285"/>
      <c r="S36" s="280"/>
      <c r="T36" s="285"/>
      <c r="U36" s="280"/>
      <c r="V36" s="285"/>
      <c r="W36" s="285"/>
    </row>
    <row r="37" spans="1:23" ht="20.100000000000001" customHeight="1" x14ac:dyDescent="0.25">
      <c r="A37" s="284"/>
      <c r="B37" s="274" t="s">
        <v>434</v>
      </c>
      <c r="C37" s="269"/>
      <c r="D37" s="281"/>
      <c r="E37" s="281"/>
      <c r="F37" s="285"/>
      <c r="G37" s="284"/>
      <c r="H37" s="279"/>
      <c r="I37" s="285"/>
      <c r="J37" s="280"/>
      <c r="K37" s="285"/>
      <c r="L37" s="280"/>
      <c r="M37" s="285"/>
      <c r="N37" s="281"/>
      <c r="O37" s="285"/>
      <c r="P37" s="280"/>
      <c r="Q37" s="285"/>
      <c r="R37" s="285"/>
      <c r="S37" s="280"/>
      <c r="T37" s="285"/>
      <c r="U37" s="280"/>
      <c r="V37" s="285"/>
      <c r="W37" s="285"/>
    </row>
    <row r="38" spans="1:23" ht="20.100000000000001" customHeight="1" x14ac:dyDescent="0.25">
      <c r="A38" s="284"/>
      <c r="B38" s="275" t="s">
        <v>827</v>
      </c>
      <c r="C38" s="275" t="s">
        <v>851</v>
      </c>
      <c r="D38" s="284"/>
      <c r="E38" s="286"/>
      <c r="F38" s="285"/>
      <c r="G38" s="284"/>
      <c r="I38" s="288"/>
      <c r="K38" s="288"/>
      <c r="M38" s="288"/>
      <c r="O38" s="288"/>
      <c r="Q38" s="288"/>
      <c r="R38" s="285"/>
      <c r="S38" s="280"/>
      <c r="T38" s="285"/>
      <c r="U38" s="280"/>
      <c r="V38" s="285"/>
      <c r="W38" s="285"/>
    </row>
    <row r="39" spans="1:23" ht="20.100000000000001" customHeight="1" x14ac:dyDescent="0.25">
      <c r="A39" s="285"/>
      <c r="B39" s="274" t="s">
        <v>436</v>
      </c>
      <c r="C39" s="269"/>
      <c r="D39" s="281"/>
      <c r="E39" s="281"/>
      <c r="F39" s="285"/>
      <c r="G39" s="281"/>
      <c r="H39" s="279"/>
      <c r="I39" s="285"/>
      <c r="J39" s="280"/>
      <c r="K39" s="285"/>
      <c r="L39" s="280"/>
      <c r="M39" s="285"/>
      <c r="N39" s="281"/>
      <c r="O39" s="285"/>
      <c r="P39" s="280"/>
      <c r="Q39" s="285"/>
      <c r="R39" s="285"/>
      <c r="S39" s="280"/>
      <c r="T39" s="285"/>
      <c r="U39" s="280"/>
      <c r="V39" s="285"/>
      <c r="W39" s="285"/>
    </row>
    <row r="40" spans="1:23" ht="20.100000000000001" customHeight="1" x14ac:dyDescent="0.25">
      <c r="A40" s="286"/>
      <c r="B40" s="274" t="s">
        <v>401</v>
      </c>
      <c r="C40" s="269"/>
      <c r="D40" s="286"/>
      <c r="E40" s="286"/>
      <c r="F40" s="287"/>
      <c r="G40" s="281"/>
      <c r="H40" s="279"/>
      <c r="I40" s="285"/>
      <c r="J40" s="280"/>
      <c r="K40" s="285"/>
      <c r="L40" s="280"/>
      <c r="M40" s="285"/>
      <c r="N40" s="281"/>
      <c r="O40" s="288"/>
      <c r="Q40" s="288"/>
      <c r="R40" s="285"/>
      <c r="S40" s="280"/>
      <c r="T40" s="285"/>
      <c r="U40" s="280"/>
      <c r="V40" s="285"/>
      <c r="W40" s="285"/>
    </row>
    <row r="41" spans="1:23" ht="20.100000000000001" customHeight="1" x14ac:dyDescent="0.25">
      <c r="A41" s="285"/>
      <c r="B41" s="274" t="s">
        <v>445</v>
      </c>
      <c r="C41" s="269"/>
      <c r="D41" s="284"/>
      <c r="E41" s="281"/>
      <c r="F41" s="288"/>
      <c r="G41" s="281"/>
      <c r="I41" s="288"/>
      <c r="K41" s="288"/>
      <c r="M41" s="288"/>
      <c r="O41" s="285"/>
      <c r="P41" s="280"/>
      <c r="Q41" s="285"/>
      <c r="R41" s="285"/>
      <c r="S41" s="280"/>
      <c r="T41" s="285"/>
      <c r="U41" s="280"/>
      <c r="V41" s="285"/>
      <c r="W41" s="285"/>
    </row>
    <row r="42" spans="1:23" ht="20.100000000000001" customHeight="1" x14ac:dyDescent="0.25">
      <c r="A42" s="281"/>
      <c r="B42" s="274" t="s">
        <v>255</v>
      </c>
      <c r="C42" s="269"/>
      <c r="D42" s="281"/>
      <c r="E42" s="286"/>
      <c r="F42" s="285"/>
      <c r="G42" s="281"/>
      <c r="H42" s="279"/>
      <c r="I42" s="285"/>
      <c r="J42" s="280"/>
      <c r="K42" s="285"/>
      <c r="L42" s="280"/>
      <c r="M42" s="285"/>
      <c r="N42" s="281"/>
      <c r="O42" s="285"/>
      <c r="P42" s="285"/>
      <c r="Q42" s="281"/>
      <c r="R42" s="285"/>
      <c r="S42" s="280"/>
      <c r="T42" s="285"/>
      <c r="U42" s="280"/>
      <c r="V42" s="285"/>
      <c r="W42" s="285"/>
    </row>
    <row r="43" spans="1:23" ht="20.100000000000001" customHeight="1" x14ac:dyDescent="0.25">
      <c r="A43" s="284"/>
      <c r="B43" s="274" t="s">
        <v>216</v>
      </c>
      <c r="C43" s="269"/>
      <c r="D43" s="281"/>
      <c r="E43" s="284"/>
      <c r="F43" s="287"/>
      <c r="G43" s="281"/>
      <c r="H43" s="279"/>
      <c r="I43" s="285"/>
      <c r="J43" s="280"/>
      <c r="K43" s="285"/>
      <c r="L43" s="280"/>
      <c r="M43" s="285"/>
      <c r="N43" s="281"/>
      <c r="O43" s="288"/>
      <c r="Q43" s="288"/>
      <c r="R43" s="285"/>
      <c r="S43" s="280"/>
      <c r="T43" s="285"/>
      <c r="U43" s="280"/>
      <c r="V43" s="285"/>
      <c r="W43" s="285"/>
    </row>
    <row r="44" spans="1:23" ht="20.100000000000001" customHeight="1" x14ac:dyDescent="0.25">
      <c r="A44" s="285"/>
      <c r="B44" s="274" t="s">
        <v>767</v>
      </c>
      <c r="C44" s="269"/>
      <c r="D44" s="286"/>
      <c r="E44" s="281"/>
      <c r="F44" s="287"/>
      <c r="G44" s="286"/>
      <c r="I44" s="288"/>
      <c r="K44" s="288"/>
      <c r="M44" s="288"/>
      <c r="O44" s="285"/>
      <c r="P44" s="280"/>
      <c r="Q44" s="285"/>
      <c r="R44" s="285"/>
      <c r="S44" s="280"/>
      <c r="T44" s="285"/>
      <c r="U44" s="280"/>
      <c r="V44" s="285"/>
      <c r="W44" s="285"/>
    </row>
    <row r="45" spans="1:23" ht="20.100000000000001" customHeight="1" x14ac:dyDescent="0.25">
      <c r="A45" s="286"/>
      <c r="B45" s="274" t="s">
        <v>789</v>
      </c>
      <c r="C45" s="269"/>
      <c r="D45" s="284"/>
      <c r="E45" s="286"/>
      <c r="F45" s="280"/>
      <c r="G45" s="285"/>
      <c r="H45" s="279"/>
      <c r="I45" s="285"/>
      <c r="J45" s="280"/>
      <c r="K45" s="285"/>
      <c r="L45" s="280"/>
      <c r="M45" s="285"/>
      <c r="N45" s="281"/>
      <c r="O45" s="288"/>
      <c r="Q45" s="288"/>
      <c r="R45" s="285"/>
      <c r="S45" s="280"/>
      <c r="T45" s="285"/>
      <c r="U45" s="280"/>
      <c r="V45" s="285"/>
      <c r="W45" s="285"/>
    </row>
    <row r="46" spans="1:23" ht="20.100000000000001" customHeight="1" x14ac:dyDescent="0.25">
      <c r="A46" s="285"/>
      <c r="B46" s="274" t="s">
        <v>791</v>
      </c>
      <c r="C46" s="269"/>
      <c r="D46" s="281"/>
      <c r="E46" s="281"/>
      <c r="F46" s="285"/>
      <c r="G46" s="281"/>
      <c r="I46" s="288"/>
      <c r="K46" s="288"/>
      <c r="M46" s="288"/>
      <c r="O46" s="285"/>
      <c r="P46" s="280"/>
      <c r="Q46" s="285"/>
      <c r="R46" s="285"/>
      <c r="S46" s="280"/>
      <c r="T46" s="285"/>
      <c r="U46" s="280"/>
      <c r="V46" s="285"/>
      <c r="W46" s="285"/>
    </row>
    <row r="47" spans="1:23" ht="20.100000000000001" customHeight="1" x14ac:dyDescent="0.25">
      <c r="A47" s="281"/>
      <c r="B47" s="274" t="s">
        <v>762</v>
      </c>
      <c r="C47" s="269"/>
      <c r="D47" s="281"/>
      <c r="E47" s="286"/>
      <c r="F47" s="285"/>
      <c r="G47" s="281"/>
      <c r="H47" s="279"/>
      <c r="I47" s="285"/>
      <c r="J47" s="280"/>
      <c r="K47" s="285"/>
      <c r="L47" s="280"/>
      <c r="M47" s="285"/>
      <c r="N47" s="281"/>
      <c r="O47" s="288"/>
      <c r="Q47" s="288"/>
      <c r="R47" s="285"/>
      <c r="S47" s="280"/>
      <c r="T47" s="285"/>
      <c r="U47" s="280"/>
      <c r="V47" s="285"/>
      <c r="W47" s="285"/>
    </row>
    <row r="48" spans="1:23" ht="20.100000000000001" customHeight="1" x14ac:dyDescent="0.25">
      <c r="A48" s="284"/>
      <c r="B48" s="274" t="s">
        <v>561</v>
      </c>
      <c r="C48" s="269"/>
      <c r="D48" s="286"/>
      <c r="E48" s="281"/>
      <c r="F48" s="287"/>
      <c r="G48" s="281"/>
      <c r="H48" s="279"/>
      <c r="I48" s="285"/>
      <c r="J48" s="280"/>
      <c r="K48" s="285"/>
      <c r="L48" s="280"/>
      <c r="M48" s="285"/>
      <c r="N48" s="281"/>
      <c r="O48" s="285"/>
      <c r="P48" s="280"/>
      <c r="Q48" s="285"/>
      <c r="R48" s="285"/>
      <c r="S48" s="280"/>
      <c r="T48" s="285"/>
      <c r="U48" s="280"/>
      <c r="V48" s="285"/>
      <c r="W48" s="285"/>
    </row>
    <row r="49" spans="1:23" ht="20.100000000000001" customHeight="1" x14ac:dyDescent="0.25">
      <c r="A49" s="285"/>
      <c r="B49" s="274" t="s">
        <v>554</v>
      </c>
      <c r="C49" s="269"/>
      <c r="D49" s="284"/>
      <c r="E49" s="281"/>
      <c r="F49" s="293"/>
      <c r="G49" s="281"/>
      <c r="H49" s="279"/>
      <c r="I49" s="285"/>
      <c r="J49" s="280"/>
      <c r="K49" s="285"/>
      <c r="L49" s="280"/>
      <c r="M49" s="285"/>
      <c r="N49" s="281"/>
      <c r="O49" s="285"/>
      <c r="P49" s="280"/>
      <c r="Q49" s="285"/>
      <c r="R49" s="285"/>
      <c r="S49" s="280"/>
      <c r="T49" s="285"/>
      <c r="U49" s="280"/>
      <c r="V49" s="285"/>
      <c r="W49" s="285"/>
    </row>
    <row r="50" spans="1:23" ht="20.100000000000001" customHeight="1" x14ac:dyDescent="0.25">
      <c r="A50" s="286"/>
      <c r="B50" s="274" t="s">
        <v>671</v>
      </c>
      <c r="C50" s="269"/>
      <c r="D50" s="281"/>
      <c r="E50" s="281"/>
      <c r="F50" s="285"/>
      <c r="G50" s="281"/>
      <c r="I50" s="288"/>
      <c r="K50" s="288"/>
      <c r="M50" s="288"/>
      <c r="O50" s="288"/>
      <c r="Q50" s="288"/>
      <c r="R50" s="285"/>
      <c r="S50" s="280"/>
      <c r="T50" s="285"/>
      <c r="U50" s="280"/>
      <c r="V50" s="285"/>
      <c r="W50" s="285"/>
    </row>
    <row r="51" spans="1:23" ht="20.100000000000001" customHeight="1" x14ac:dyDescent="0.25">
      <c r="A51" s="285"/>
      <c r="B51" s="274" t="s">
        <v>664</v>
      </c>
      <c r="C51" s="269"/>
      <c r="D51" s="281"/>
      <c r="E51" s="286"/>
      <c r="F51" s="285"/>
      <c r="G51" s="286"/>
      <c r="H51" s="279"/>
      <c r="I51" s="285"/>
      <c r="J51" s="280"/>
      <c r="K51" s="285"/>
      <c r="L51" s="280"/>
      <c r="M51" s="285"/>
      <c r="N51" s="281"/>
      <c r="O51" s="285"/>
      <c r="P51" s="280"/>
      <c r="Q51" s="285"/>
      <c r="R51" s="285"/>
      <c r="S51" s="280"/>
      <c r="T51" s="285"/>
      <c r="U51" s="280"/>
      <c r="V51" s="285"/>
      <c r="W51" s="285"/>
    </row>
    <row r="52" spans="1:23" ht="20.100000000000001" customHeight="1" x14ac:dyDescent="0.25">
      <c r="A52" s="281"/>
      <c r="B52" s="274" t="s">
        <v>685</v>
      </c>
      <c r="C52" s="269"/>
      <c r="D52" s="286"/>
      <c r="E52" s="284"/>
      <c r="F52" s="285"/>
      <c r="G52" s="284"/>
      <c r="I52" s="288"/>
      <c r="K52" s="288"/>
      <c r="M52" s="288"/>
      <c r="O52" s="285"/>
      <c r="P52" s="285"/>
      <c r="Q52" s="281"/>
      <c r="R52" s="285"/>
      <c r="S52" s="280"/>
      <c r="T52" s="285"/>
      <c r="U52" s="280"/>
      <c r="V52" s="285"/>
      <c r="W52" s="285"/>
    </row>
    <row r="53" spans="1:23" ht="20.100000000000001" customHeight="1" x14ac:dyDescent="0.25">
      <c r="A53" s="284"/>
      <c r="B53" s="274" t="s">
        <v>687</v>
      </c>
      <c r="C53" s="269"/>
      <c r="D53" s="284"/>
      <c r="E53" s="281"/>
      <c r="F53" s="287"/>
      <c r="G53" s="281"/>
      <c r="H53" s="279"/>
      <c r="I53" s="285"/>
      <c r="J53" s="280"/>
      <c r="K53" s="285"/>
      <c r="L53" s="280"/>
      <c r="M53" s="285"/>
      <c r="N53" s="281"/>
      <c r="O53" s="288"/>
      <c r="Q53" s="288"/>
      <c r="R53" s="285"/>
      <c r="S53" s="280"/>
      <c r="T53" s="285"/>
      <c r="U53" s="280"/>
      <c r="V53" s="285"/>
      <c r="W53" s="285"/>
    </row>
    <row r="54" spans="1:23" ht="20.100000000000001" customHeight="1" x14ac:dyDescent="0.25">
      <c r="A54" s="285"/>
      <c r="B54" s="274" t="s">
        <v>852</v>
      </c>
      <c r="C54" s="269"/>
      <c r="D54" s="281"/>
      <c r="E54" s="286"/>
      <c r="F54" s="288"/>
      <c r="G54" s="281"/>
      <c r="H54" s="279"/>
      <c r="I54" s="285"/>
      <c r="J54" s="280"/>
      <c r="K54" s="285"/>
      <c r="L54" s="280"/>
      <c r="M54" s="285"/>
      <c r="N54" s="281"/>
      <c r="O54" s="285"/>
      <c r="P54" s="280"/>
      <c r="Q54" s="285"/>
      <c r="R54" s="285"/>
      <c r="S54" s="280"/>
      <c r="T54" s="285"/>
      <c r="U54" s="280"/>
      <c r="V54" s="285"/>
      <c r="W54" s="285"/>
    </row>
    <row r="55" spans="1:23" ht="20.100000000000001" customHeight="1" x14ac:dyDescent="0.25">
      <c r="A55" s="286"/>
      <c r="B55" s="274" t="s">
        <v>781</v>
      </c>
      <c r="C55" s="269"/>
      <c r="D55" s="281"/>
      <c r="E55" s="281"/>
      <c r="F55" s="285"/>
      <c r="G55" s="281"/>
      <c r="H55" s="279"/>
      <c r="I55" s="285"/>
      <c r="J55" s="280"/>
      <c r="K55" s="285"/>
      <c r="L55" s="280"/>
      <c r="M55" s="285"/>
      <c r="N55" s="281"/>
      <c r="O55" s="288"/>
      <c r="Q55" s="288"/>
      <c r="R55" s="285"/>
      <c r="S55" s="280"/>
      <c r="T55" s="285"/>
      <c r="U55" s="280"/>
      <c r="V55" s="285"/>
      <c r="W55" s="285"/>
    </row>
    <row r="56" spans="1:23" ht="20.100000000000001" customHeight="1" x14ac:dyDescent="0.25">
      <c r="A56" s="285"/>
      <c r="B56" s="274" t="s">
        <v>760</v>
      </c>
      <c r="C56" s="269"/>
      <c r="D56" s="286"/>
      <c r="E56" s="286"/>
      <c r="F56" s="285"/>
      <c r="G56" s="281"/>
      <c r="I56" s="288"/>
      <c r="K56" s="288"/>
      <c r="M56" s="288"/>
      <c r="O56" s="285"/>
      <c r="P56" s="280"/>
      <c r="Q56" s="285"/>
      <c r="R56" s="285"/>
      <c r="S56" s="280"/>
      <c r="T56" s="285"/>
      <c r="U56" s="280"/>
      <c r="V56" s="285"/>
      <c r="W56" s="285"/>
    </row>
    <row r="57" spans="1:23" ht="20.100000000000001" customHeight="1" x14ac:dyDescent="0.25">
      <c r="A57" s="281"/>
      <c r="B57" s="274" t="s">
        <v>782</v>
      </c>
      <c r="C57" s="269"/>
      <c r="D57" s="284"/>
      <c r="E57" s="281"/>
      <c r="F57" s="285"/>
      <c r="G57" s="281"/>
      <c r="H57" s="279"/>
      <c r="I57" s="285"/>
      <c r="J57" s="280"/>
      <c r="K57" s="285"/>
      <c r="L57" s="280"/>
      <c r="M57" s="285"/>
      <c r="N57" s="281"/>
      <c r="O57" s="288"/>
      <c r="Q57" s="288"/>
      <c r="R57" s="285"/>
      <c r="S57" s="280"/>
      <c r="T57" s="285"/>
      <c r="U57" s="280"/>
      <c r="V57" s="285"/>
      <c r="W57" s="285"/>
    </row>
    <row r="58" spans="1:23" ht="20.100000000000001" customHeight="1" x14ac:dyDescent="0.25">
      <c r="A58" s="284"/>
      <c r="B58" s="274" t="s">
        <v>776</v>
      </c>
      <c r="C58" s="269"/>
      <c r="D58" s="281"/>
      <c r="E58" s="281"/>
      <c r="F58" s="287"/>
      <c r="G58" s="286"/>
      <c r="H58" s="279"/>
      <c r="I58" s="285"/>
      <c r="J58" s="280"/>
      <c r="K58" s="285"/>
      <c r="L58" s="280"/>
      <c r="M58" s="285"/>
      <c r="N58" s="281"/>
      <c r="O58" s="285"/>
      <c r="P58" s="280"/>
      <c r="Q58" s="285"/>
      <c r="R58" s="285"/>
      <c r="S58" s="280"/>
      <c r="T58" s="285"/>
      <c r="U58" s="280"/>
      <c r="V58" s="285"/>
      <c r="W58" s="285"/>
    </row>
    <row r="59" spans="1:23" ht="20.100000000000001" customHeight="1" x14ac:dyDescent="0.25">
      <c r="A59" s="285"/>
      <c r="B59" s="274" t="s">
        <v>768</v>
      </c>
      <c r="C59" s="269"/>
      <c r="D59" s="281"/>
      <c r="E59" s="286"/>
      <c r="F59" s="288"/>
      <c r="G59" s="284"/>
      <c r="H59" s="279"/>
      <c r="I59" s="285"/>
      <c r="J59" s="280"/>
      <c r="K59" s="285"/>
      <c r="L59" s="280"/>
      <c r="M59" s="285"/>
      <c r="N59" s="281"/>
      <c r="O59" s="285"/>
      <c r="P59" s="280"/>
      <c r="Q59" s="285"/>
      <c r="R59" s="285"/>
      <c r="S59" s="280"/>
      <c r="T59" s="285"/>
      <c r="U59" s="280"/>
      <c r="V59" s="285"/>
      <c r="W59" s="285"/>
    </row>
    <row r="60" spans="1:23" ht="20.100000000000001" customHeight="1" x14ac:dyDescent="0.25">
      <c r="A60" s="286"/>
      <c r="B60" s="274" t="s">
        <v>790</v>
      </c>
      <c r="C60" s="269"/>
      <c r="D60" s="286"/>
      <c r="E60" s="281"/>
      <c r="F60" s="285"/>
      <c r="G60" s="281"/>
      <c r="H60" s="285"/>
      <c r="I60" s="288"/>
      <c r="K60" s="288"/>
      <c r="M60" s="288"/>
      <c r="O60" s="288"/>
      <c r="Q60" s="288"/>
      <c r="R60" s="285"/>
      <c r="S60" s="280"/>
      <c r="T60" s="285"/>
      <c r="U60" s="280"/>
      <c r="V60" s="285"/>
      <c r="W60" s="285"/>
    </row>
    <row r="61" spans="1:23" ht="20.100000000000001" customHeight="1" x14ac:dyDescent="0.25">
      <c r="A61" s="285"/>
      <c r="B61" s="274" t="s">
        <v>251</v>
      </c>
      <c r="C61" s="269"/>
      <c r="D61" s="284"/>
      <c r="E61" s="286"/>
      <c r="F61" s="285"/>
      <c r="G61" s="281"/>
      <c r="H61" s="279"/>
      <c r="I61" s="285"/>
      <c r="J61" s="280"/>
      <c r="K61" s="285"/>
      <c r="L61" s="280"/>
      <c r="M61" s="285"/>
      <c r="N61" s="281"/>
      <c r="O61" s="285"/>
      <c r="P61" s="280"/>
      <c r="Q61" s="285"/>
      <c r="R61" s="285"/>
      <c r="S61" s="280"/>
      <c r="T61" s="285"/>
      <c r="U61" s="280"/>
      <c r="V61" s="285"/>
      <c r="W61" s="285"/>
    </row>
    <row r="62" spans="1:23" ht="20.100000000000001" customHeight="1" x14ac:dyDescent="0.25">
      <c r="A62" s="281"/>
      <c r="B62" s="274" t="s">
        <v>774</v>
      </c>
      <c r="C62" s="269"/>
      <c r="D62" s="281"/>
      <c r="E62" s="281"/>
      <c r="F62" s="287"/>
      <c r="G62" s="281"/>
      <c r="I62" s="288"/>
      <c r="K62" s="288"/>
      <c r="M62" s="288"/>
      <c r="O62" s="285"/>
      <c r="P62" s="285"/>
      <c r="Q62" s="281"/>
      <c r="R62" s="285"/>
      <c r="S62" s="280"/>
      <c r="T62" s="285"/>
      <c r="U62" s="280"/>
      <c r="V62" s="285"/>
      <c r="W62" s="285"/>
    </row>
    <row r="63" spans="1:23" ht="20.100000000000001" customHeight="1" x14ac:dyDescent="0.25">
      <c r="A63" s="284"/>
      <c r="B63" s="274" t="s">
        <v>682</v>
      </c>
      <c r="C63" s="269"/>
      <c r="D63" s="281"/>
      <c r="E63" s="286"/>
      <c r="F63" s="288"/>
      <c r="G63" s="281"/>
      <c r="H63" s="279"/>
      <c r="I63" s="285"/>
      <c r="J63" s="280"/>
      <c r="K63" s="285"/>
      <c r="L63" s="280"/>
      <c r="M63" s="285"/>
      <c r="N63" s="281"/>
      <c r="O63" s="288"/>
      <c r="Q63" s="288"/>
      <c r="R63" s="285"/>
      <c r="S63" s="280"/>
      <c r="T63" s="285"/>
      <c r="U63" s="280"/>
      <c r="V63" s="285"/>
      <c r="W63" s="285"/>
    </row>
    <row r="64" spans="1:23" ht="20.100000000000001" customHeight="1" x14ac:dyDescent="0.25">
      <c r="A64" s="285"/>
      <c r="B64" s="274" t="s">
        <v>236</v>
      </c>
      <c r="C64" s="269"/>
      <c r="D64" s="286"/>
      <c r="E64" s="284"/>
      <c r="F64" s="285"/>
      <c r="G64" s="281"/>
      <c r="I64" s="288"/>
      <c r="K64" s="288"/>
      <c r="M64" s="288"/>
      <c r="O64" s="285"/>
      <c r="P64" s="280"/>
      <c r="Q64" s="285"/>
      <c r="R64" s="285"/>
      <c r="S64" s="280"/>
      <c r="T64" s="285"/>
      <c r="U64" s="280"/>
      <c r="V64" s="285"/>
      <c r="W64" s="285"/>
    </row>
    <row r="65" spans="1:23" ht="20.100000000000001" customHeight="1" x14ac:dyDescent="0.25">
      <c r="A65" s="286"/>
      <c r="B65" s="274" t="s">
        <v>787</v>
      </c>
      <c r="C65" s="269"/>
      <c r="D65" s="284"/>
      <c r="E65" s="281"/>
      <c r="F65" s="285"/>
      <c r="G65" s="286"/>
      <c r="H65" s="279"/>
      <c r="I65" s="285"/>
      <c r="J65" s="280"/>
      <c r="K65" s="285"/>
      <c r="L65" s="280"/>
      <c r="M65" s="285"/>
      <c r="N65" s="281"/>
      <c r="O65" s="288"/>
      <c r="Q65" s="288"/>
      <c r="R65" s="285"/>
      <c r="S65" s="280"/>
      <c r="T65" s="285"/>
      <c r="U65" s="280"/>
      <c r="V65" s="285"/>
      <c r="W65" s="285"/>
    </row>
    <row r="66" spans="1:23" ht="20.100000000000001" customHeight="1" x14ac:dyDescent="0.25">
      <c r="A66" s="285"/>
      <c r="B66" s="274" t="s">
        <v>807</v>
      </c>
      <c r="C66" s="269"/>
      <c r="D66" s="281"/>
      <c r="E66" s="286"/>
      <c r="F66" s="285"/>
      <c r="G66" s="284"/>
      <c r="H66" s="279"/>
      <c r="I66" s="285"/>
      <c r="J66" s="280"/>
      <c r="K66" s="285"/>
      <c r="L66" s="280"/>
      <c r="M66" s="285"/>
      <c r="N66" s="281"/>
      <c r="O66" s="285"/>
      <c r="P66" s="280"/>
      <c r="Q66" s="285"/>
      <c r="R66" s="285"/>
      <c r="S66" s="280"/>
      <c r="T66" s="285"/>
      <c r="U66" s="280"/>
      <c r="V66" s="285"/>
      <c r="W66" s="285"/>
    </row>
    <row r="67" spans="1:23" ht="20.100000000000001" customHeight="1" x14ac:dyDescent="0.25">
      <c r="A67" s="281"/>
      <c r="B67" s="274" t="s">
        <v>859</v>
      </c>
      <c r="C67" s="269"/>
      <c r="D67" s="286"/>
      <c r="E67" s="281"/>
      <c r="F67" s="287"/>
      <c r="G67" s="281"/>
      <c r="H67" s="285"/>
      <c r="I67" s="288"/>
      <c r="K67" s="288"/>
      <c r="M67" s="288"/>
      <c r="O67" s="288"/>
      <c r="Q67" s="288"/>
      <c r="R67" s="285"/>
      <c r="S67" s="280"/>
      <c r="T67" s="285"/>
      <c r="U67" s="280"/>
      <c r="V67" s="285"/>
      <c r="W67" s="285"/>
    </row>
    <row r="68" spans="1:23" ht="20.100000000000001" customHeight="1" x14ac:dyDescent="0.25">
      <c r="A68" s="284"/>
      <c r="B68" s="274" t="s">
        <v>816</v>
      </c>
      <c r="C68" s="269"/>
      <c r="D68" s="284"/>
      <c r="E68" s="286"/>
      <c r="F68" s="288"/>
      <c r="G68" s="281"/>
      <c r="H68" s="279"/>
      <c r="I68" s="285"/>
      <c r="J68" s="280"/>
      <c r="K68" s="285"/>
      <c r="L68" s="280"/>
      <c r="M68" s="285"/>
      <c r="N68" s="281"/>
      <c r="O68" s="285"/>
      <c r="P68" s="280"/>
      <c r="Q68" s="285"/>
      <c r="R68" s="285"/>
      <c r="S68" s="280"/>
      <c r="T68" s="285"/>
      <c r="U68" s="280"/>
      <c r="V68" s="285"/>
      <c r="W68" s="285"/>
    </row>
    <row r="69" spans="1:23" ht="20.100000000000001" customHeight="1" x14ac:dyDescent="0.25">
      <c r="A69" s="285"/>
      <c r="B69" s="274" t="s">
        <v>814</v>
      </c>
      <c r="C69" s="269"/>
      <c r="D69" s="281"/>
      <c r="E69" s="281"/>
      <c r="F69" s="285"/>
      <c r="G69" s="281"/>
      <c r="I69" s="288"/>
      <c r="K69" s="288"/>
      <c r="M69" s="288"/>
      <c r="O69" s="285"/>
      <c r="P69" s="280"/>
      <c r="Q69" s="285"/>
      <c r="R69" s="285"/>
      <c r="S69" s="280"/>
      <c r="T69" s="285"/>
      <c r="U69" s="280"/>
      <c r="V69" s="285"/>
      <c r="W69" s="285"/>
    </row>
    <row r="70" spans="1:23" ht="20.100000000000001" customHeight="1" x14ac:dyDescent="0.25">
      <c r="A70" s="286"/>
      <c r="B70" s="274" t="s">
        <v>706</v>
      </c>
      <c r="C70" s="269"/>
      <c r="D70" s="286"/>
      <c r="E70" s="281"/>
      <c r="F70" s="285"/>
      <c r="G70" s="281"/>
      <c r="H70" s="279"/>
      <c r="I70" s="285"/>
      <c r="J70" s="280"/>
      <c r="K70" s="285"/>
      <c r="L70" s="280"/>
      <c r="M70" s="285"/>
      <c r="N70" s="281"/>
      <c r="O70" s="288"/>
      <c r="Q70" s="288"/>
      <c r="R70" s="285"/>
      <c r="S70" s="280"/>
      <c r="T70" s="285"/>
      <c r="U70" s="280"/>
      <c r="V70" s="285"/>
      <c r="W70" s="285"/>
    </row>
    <row r="71" spans="1:23" ht="20.100000000000001" customHeight="1" x14ac:dyDescent="0.25">
      <c r="A71" s="285"/>
      <c r="B71" s="274" t="s">
        <v>724</v>
      </c>
      <c r="C71" s="269"/>
      <c r="D71" s="284"/>
      <c r="E71" s="286"/>
      <c r="F71" s="285"/>
      <c r="G71" s="281"/>
      <c r="I71" s="288"/>
      <c r="K71" s="288"/>
      <c r="M71" s="288"/>
      <c r="O71" s="285"/>
      <c r="P71" s="280"/>
      <c r="Q71" s="285"/>
      <c r="R71" s="285"/>
      <c r="S71" s="280"/>
      <c r="T71" s="285"/>
      <c r="U71" s="280"/>
      <c r="V71" s="285"/>
      <c r="W71" s="285"/>
    </row>
    <row r="72" spans="1:23" ht="20.100000000000001" customHeight="1" x14ac:dyDescent="0.25">
      <c r="A72" s="281"/>
      <c r="B72" s="270" t="s">
        <v>821</v>
      </c>
      <c r="C72" s="269"/>
      <c r="D72" s="281"/>
      <c r="E72" s="281"/>
      <c r="F72" s="287"/>
      <c r="G72" s="286"/>
      <c r="H72" s="279"/>
      <c r="I72" s="285"/>
      <c r="J72" s="280"/>
      <c r="K72" s="285"/>
      <c r="L72" s="280"/>
      <c r="M72" s="285"/>
      <c r="N72" s="281"/>
      <c r="O72" s="285"/>
      <c r="P72" s="285"/>
      <c r="Q72" s="281"/>
      <c r="R72" s="285"/>
      <c r="S72" s="280"/>
      <c r="T72" s="285"/>
      <c r="U72" s="280"/>
      <c r="V72" s="285"/>
      <c r="W72" s="285"/>
    </row>
    <row r="73" spans="1:23" ht="20.100000000000001" customHeight="1" x14ac:dyDescent="0.25">
      <c r="A73" s="284"/>
      <c r="B73" s="270" t="s">
        <v>669</v>
      </c>
      <c r="C73" s="269"/>
      <c r="D73" s="286"/>
      <c r="E73" s="286"/>
      <c r="F73" s="285"/>
      <c r="G73" s="293"/>
      <c r="H73" s="279"/>
      <c r="I73" s="285"/>
      <c r="J73" s="280"/>
      <c r="K73" s="285"/>
      <c r="L73" s="280"/>
      <c r="M73" s="285"/>
      <c r="N73" s="281"/>
      <c r="O73" s="285"/>
      <c r="P73" s="279"/>
      <c r="Q73" s="285"/>
      <c r="R73" s="285"/>
      <c r="S73" s="280"/>
      <c r="T73" s="285"/>
      <c r="U73" s="280"/>
      <c r="V73" s="285"/>
      <c r="W73" s="285"/>
    </row>
    <row r="74" spans="1:23" ht="20.100000000000001" customHeight="1" x14ac:dyDescent="0.25">
      <c r="A74" s="328"/>
      <c r="B74" s="327"/>
      <c r="C74" s="326"/>
      <c r="D74" s="293"/>
      <c r="E74" s="286"/>
      <c r="G74" s="293"/>
      <c r="H74" s="283"/>
      <c r="I74" s="287"/>
      <c r="J74" s="282"/>
      <c r="K74" s="287"/>
      <c r="L74" s="282"/>
      <c r="M74" s="287"/>
      <c r="N74" s="282"/>
      <c r="O74" s="287"/>
      <c r="Q74" s="288"/>
      <c r="R74" s="287"/>
      <c r="S74" s="280"/>
      <c r="T74" s="285"/>
      <c r="U74" s="280"/>
      <c r="V74" s="285"/>
      <c r="W74" s="285"/>
    </row>
    <row r="75" spans="1:23" ht="20.100000000000001" customHeight="1" x14ac:dyDescent="0.25">
      <c r="A75" s="284"/>
      <c r="B75" s="275" t="s">
        <v>827</v>
      </c>
      <c r="C75" s="275" t="s">
        <v>851</v>
      </c>
      <c r="D75" s="330"/>
      <c r="E75" s="286"/>
      <c r="F75" s="285"/>
      <c r="G75" s="293"/>
      <c r="H75" s="279"/>
      <c r="I75" s="285"/>
      <c r="J75" s="280"/>
      <c r="K75" s="285"/>
      <c r="L75" s="280"/>
      <c r="M75" s="285"/>
      <c r="N75" s="281"/>
      <c r="O75" s="288"/>
      <c r="Q75" s="288"/>
      <c r="R75" s="285"/>
      <c r="S75" s="280"/>
      <c r="T75" s="285"/>
      <c r="U75" s="280"/>
      <c r="V75" s="285"/>
      <c r="W75" s="285"/>
    </row>
    <row r="76" spans="1:23" ht="20.100000000000001" customHeight="1" x14ac:dyDescent="0.25">
      <c r="A76" s="285"/>
      <c r="B76" s="276" t="s">
        <v>732</v>
      </c>
      <c r="C76" s="277"/>
      <c r="D76" s="331"/>
      <c r="E76" s="281"/>
      <c r="F76" s="280"/>
      <c r="G76" s="285"/>
      <c r="I76" s="288"/>
      <c r="K76" s="288"/>
      <c r="M76" s="288"/>
      <c r="O76" s="285"/>
      <c r="P76" s="280"/>
      <c r="Q76" s="285"/>
      <c r="R76" s="285"/>
      <c r="S76" s="280"/>
      <c r="T76" s="285"/>
      <c r="U76" s="280"/>
      <c r="V76" s="285"/>
      <c r="W76" s="285"/>
    </row>
    <row r="77" spans="1:23" ht="20.100000000000001" customHeight="1" x14ac:dyDescent="0.25">
      <c r="A77" s="286"/>
      <c r="B77" s="202" t="s">
        <v>751</v>
      </c>
      <c r="C77" s="202"/>
      <c r="D77" s="281"/>
      <c r="E77" s="286"/>
      <c r="F77" s="279"/>
      <c r="G77" s="285"/>
      <c r="H77" s="279"/>
      <c r="I77" s="285"/>
      <c r="J77" s="280"/>
      <c r="K77" s="285"/>
      <c r="L77" s="280"/>
      <c r="M77" s="285"/>
      <c r="N77" s="281"/>
      <c r="O77" s="288"/>
      <c r="Q77" s="288"/>
      <c r="R77" s="285"/>
      <c r="S77" s="280"/>
      <c r="T77" s="285"/>
      <c r="U77" s="280"/>
      <c r="V77" s="285"/>
      <c r="W77" s="285"/>
    </row>
    <row r="78" spans="1:23" ht="20.100000000000001" customHeight="1" x14ac:dyDescent="0.25">
      <c r="A78" s="285"/>
      <c r="B78" s="202" t="s">
        <v>856</v>
      </c>
      <c r="C78" s="202"/>
      <c r="D78" s="286"/>
      <c r="E78" s="284"/>
      <c r="F78" s="279"/>
      <c r="G78" s="285"/>
      <c r="H78" s="285"/>
      <c r="I78" s="288"/>
      <c r="K78" s="288"/>
      <c r="M78" s="288"/>
      <c r="O78" s="285"/>
      <c r="P78" s="280"/>
      <c r="Q78" s="285"/>
      <c r="R78" s="285"/>
      <c r="S78" s="280"/>
      <c r="T78" s="285"/>
      <c r="U78" s="280"/>
      <c r="V78" s="285"/>
      <c r="W78" s="285"/>
    </row>
    <row r="79" spans="1:23" ht="20.100000000000001" customHeight="1" x14ac:dyDescent="0.25">
      <c r="A79" s="281"/>
      <c r="B79" s="202" t="s">
        <v>710</v>
      </c>
      <c r="C79" s="202"/>
      <c r="D79" s="284"/>
      <c r="E79" s="281"/>
      <c r="F79" s="283"/>
      <c r="G79" s="285"/>
      <c r="H79" s="279"/>
      <c r="I79" s="285"/>
      <c r="J79" s="280"/>
      <c r="K79" s="285"/>
      <c r="L79" s="280"/>
      <c r="M79" s="285"/>
      <c r="N79" s="281"/>
      <c r="O79" s="288"/>
      <c r="Q79" s="288"/>
      <c r="R79" s="285"/>
      <c r="S79" s="280"/>
      <c r="T79" s="285"/>
      <c r="U79" s="280"/>
      <c r="V79" s="285"/>
      <c r="W79" s="285"/>
    </row>
    <row r="80" spans="1:23" ht="20.100000000000001" customHeight="1" x14ac:dyDescent="0.25">
      <c r="A80" s="284"/>
      <c r="B80" s="325" t="s">
        <v>837</v>
      </c>
      <c r="C80" s="202"/>
      <c r="D80" s="281"/>
      <c r="E80" s="286"/>
      <c r="G80" s="285"/>
      <c r="I80" s="288"/>
      <c r="K80" s="288"/>
      <c r="M80" s="288"/>
      <c r="O80" s="285"/>
      <c r="P80" s="280"/>
      <c r="Q80" s="285"/>
      <c r="R80" s="285"/>
      <c r="S80" s="280"/>
      <c r="T80" s="285"/>
      <c r="U80" s="280"/>
      <c r="V80" s="285"/>
      <c r="W80" s="285"/>
    </row>
    <row r="81" spans="1:23" ht="20.100000000000001" customHeight="1" x14ac:dyDescent="0.25">
      <c r="A81" s="285"/>
      <c r="B81" s="202" t="s">
        <v>839</v>
      </c>
      <c r="C81" s="202"/>
      <c r="D81" s="286"/>
      <c r="E81" s="281"/>
      <c r="F81" s="280"/>
      <c r="G81" s="287"/>
      <c r="H81" s="279"/>
      <c r="I81" s="285"/>
      <c r="J81" s="280"/>
      <c r="K81" s="285"/>
      <c r="L81" s="280"/>
      <c r="M81" s="285"/>
      <c r="N81" s="281"/>
      <c r="O81" s="285"/>
      <c r="P81" s="280"/>
      <c r="Q81" s="285"/>
      <c r="R81" s="285"/>
      <c r="S81" s="280"/>
      <c r="T81" s="285"/>
      <c r="U81" s="280"/>
      <c r="V81" s="285"/>
      <c r="W81" s="285"/>
    </row>
    <row r="82" spans="1:23" ht="20.100000000000001" customHeight="1" x14ac:dyDescent="0.25">
      <c r="A82" s="286"/>
      <c r="B82" s="202" t="s">
        <v>840</v>
      </c>
      <c r="C82" s="202"/>
      <c r="D82" s="285"/>
      <c r="E82" s="286"/>
      <c r="F82" s="279"/>
      <c r="G82" s="288"/>
      <c r="I82" s="288"/>
      <c r="K82" s="288"/>
      <c r="M82" s="288"/>
      <c r="O82" s="288"/>
      <c r="Q82" s="288"/>
      <c r="R82" s="285"/>
      <c r="S82" s="280"/>
      <c r="T82" s="285"/>
      <c r="U82" s="280"/>
      <c r="V82" s="285"/>
      <c r="W82" s="285"/>
    </row>
    <row r="83" spans="1:23" ht="20.100000000000001" customHeight="1" x14ac:dyDescent="0.25">
      <c r="A83" s="285"/>
      <c r="B83" s="202" t="s">
        <v>844</v>
      </c>
      <c r="C83" s="202"/>
      <c r="D83" s="285"/>
      <c r="E83" s="281"/>
      <c r="F83" s="283"/>
      <c r="G83" s="285"/>
      <c r="H83" s="279"/>
      <c r="I83" s="285"/>
      <c r="J83" s="280"/>
      <c r="K83" s="285"/>
      <c r="L83" s="280"/>
      <c r="M83" s="285"/>
      <c r="N83" s="281"/>
      <c r="O83" s="285"/>
      <c r="P83" s="280"/>
      <c r="Q83" s="285"/>
      <c r="R83" s="285"/>
      <c r="S83" s="280"/>
      <c r="T83" s="285"/>
      <c r="U83" s="280"/>
      <c r="V83" s="285"/>
      <c r="W83" s="285"/>
    </row>
    <row r="84" spans="1:23" ht="20.100000000000001" customHeight="1" x14ac:dyDescent="0.25">
      <c r="A84" s="285"/>
      <c r="B84" s="202" t="s">
        <v>858</v>
      </c>
      <c r="C84" s="202"/>
      <c r="D84" s="285"/>
      <c r="E84" s="281"/>
      <c r="F84" s="283"/>
      <c r="G84" s="285"/>
      <c r="H84" s="279"/>
      <c r="I84" s="285"/>
      <c r="J84" s="280"/>
      <c r="K84" s="285"/>
      <c r="L84" s="280"/>
      <c r="M84" s="285"/>
      <c r="N84" s="281"/>
      <c r="O84" s="285"/>
      <c r="P84" s="280"/>
      <c r="Q84" s="285"/>
      <c r="R84" s="285"/>
      <c r="S84" s="280"/>
      <c r="T84" s="285"/>
      <c r="U84" s="280"/>
      <c r="V84" s="285"/>
      <c r="W84" s="285"/>
    </row>
    <row r="85" spans="1:23" ht="20.100000000000001" customHeight="1" x14ac:dyDescent="0.25">
      <c r="A85" s="285"/>
      <c r="B85" s="202" t="s">
        <v>291</v>
      </c>
      <c r="C85" s="202"/>
      <c r="D85" s="285"/>
      <c r="E85" s="281"/>
      <c r="F85" s="283"/>
      <c r="G85" s="285"/>
      <c r="H85" s="279"/>
      <c r="I85" s="285"/>
      <c r="J85" s="280"/>
      <c r="K85" s="285"/>
      <c r="L85" s="280"/>
      <c r="M85" s="285"/>
      <c r="N85" s="281"/>
      <c r="O85" s="285"/>
      <c r="P85" s="280"/>
      <c r="Q85" s="285"/>
      <c r="R85" s="285"/>
      <c r="S85" s="280"/>
      <c r="T85" s="285"/>
      <c r="U85" s="280"/>
      <c r="V85" s="285"/>
      <c r="W85" s="285"/>
    </row>
    <row r="86" spans="1:23" ht="20.100000000000001" customHeight="1" x14ac:dyDescent="0.25">
      <c r="A86" s="285"/>
      <c r="B86" s="202" t="s">
        <v>289</v>
      </c>
      <c r="C86" s="202"/>
      <c r="D86" s="285"/>
      <c r="E86" s="281"/>
      <c r="F86" s="283"/>
      <c r="G86" s="285"/>
      <c r="H86" s="279"/>
      <c r="I86" s="285"/>
      <c r="J86" s="280"/>
      <c r="K86" s="285"/>
      <c r="L86" s="280"/>
      <c r="M86" s="285"/>
      <c r="N86" s="281"/>
      <c r="O86" s="285"/>
      <c r="P86" s="280"/>
      <c r="Q86" s="285"/>
      <c r="R86" s="285"/>
      <c r="S86" s="280"/>
      <c r="T86" s="285"/>
      <c r="U86" s="280"/>
      <c r="V86" s="285"/>
      <c r="W86" s="285"/>
    </row>
    <row r="87" spans="1:23" x14ac:dyDescent="0.25">
      <c r="A87" s="286"/>
      <c r="B87" s="293"/>
      <c r="C87" s="279"/>
      <c r="D87" s="285"/>
      <c r="E87" s="286"/>
      <c r="F87" s="279"/>
      <c r="G87" s="285"/>
      <c r="I87" s="288"/>
      <c r="K87" s="288"/>
      <c r="M87" s="288"/>
      <c r="O87" s="288"/>
      <c r="Q87" s="288"/>
      <c r="R87" s="285"/>
      <c r="S87" s="280"/>
      <c r="T87" s="285"/>
      <c r="U87" s="280"/>
      <c r="V87" s="285"/>
      <c r="W87" s="285"/>
    </row>
    <row r="88" spans="1:23" x14ac:dyDescent="0.25">
      <c r="A88" s="285"/>
      <c r="B88" s="285"/>
      <c r="D88" s="285"/>
      <c r="E88" s="281"/>
      <c r="F88" s="283"/>
      <c r="G88" s="287"/>
      <c r="H88" s="279"/>
      <c r="I88" s="285"/>
      <c r="J88" s="280"/>
      <c r="K88" s="285"/>
      <c r="L88" s="280"/>
      <c r="M88" s="285"/>
      <c r="N88" s="281"/>
      <c r="O88" s="285"/>
      <c r="P88" s="280"/>
      <c r="Q88" s="285"/>
      <c r="R88" s="285"/>
      <c r="S88" s="280"/>
      <c r="T88" s="285"/>
      <c r="U88" s="280"/>
      <c r="V88" s="285"/>
      <c r="W88" s="285"/>
    </row>
    <row r="89" spans="1:23" x14ac:dyDescent="0.25">
      <c r="A89" s="281"/>
      <c r="B89" s="285"/>
      <c r="C89" s="279"/>
      <c r="D89" s="285"/>
      <c r="E89" s="286"/>
      <c r="G89" s="288"/>
      <c r="I89" s="288"/>
      <c r="K89" s="288"/>
      <c r="M89" s="288"/>
      <c r="O89" s="288"/>
      <c r="Q89" s="288"/>
      <c r="R89" s="285"/>
      <c r="S89" s="280"/>
      <c r="T89" s="285"/>
      <c r="U89" s="280"/>
      <c r="V89" s="285"/>
      <c r="W89" s="285"/>
    </row>
    <row r="90" spans="1:23" x14ac:dyDescent="0.25">
      <c r="A90" s="284"/>
      <c r="B90" s="287"/>
      <c r="D90" s="285"/>
      <c r="E90" s="284"/>
      <c r="F90" s="280"/>
      <c r="G90" s="285"/>
      <c r="H90" s="279"/>
      <c r="I90" s="285"/>
      <c r="J90" s="280"/>
      <c r="K90" s="285"/>
      <c r="L90" s="280"/>
      <c r="M90" s="285"/>
      <c r="N90" s="281"/>
      <c r="O90" s="285"/>
      <c r="P90" s="280"/>
      <c r="Q90" s="285"/>
      <c r="R90" s="285"/>
      <c r="S90" s="280"/>
      <c r="T90" s="285"/>
      <c r="U90" s="280"/>
      <c r="V90" s="285"/>
      <c r="W90" s="285"/>
    </row>
    <row r="91" spans="1:23" x14ac:dyDescent="0.25">
      <c r="A91" s="285"/>
      <c r="B91" s="288"/>
      <c r="C91" s="279"/>
      <c r="D91" s="285"/>
      <c r="E91" s="281"/>
      <c r="F91" s="285"/>
      <c r="G91" s="281"/>
      <c r="I91" s="288"/>
      <c r="K91" s="288"/>
      <c r="M91" s="288"/>
      <c r="O91" s="285"/>
      <c r="P91" s="280"/>
      <c r="Q91" s="285"/>
      <c r="R91" s="285"/>
      <c r="S91" s="280"/>
      <c r="T91" s="285"/>
      <c r="U91" s="280"/>
      <c r="V91" s="285"/>
      <c r="W91" s="285"/>
    </row>
    <row r="92" spans="1:23" x14ac:dyDescent="0.25">
      <c r="A92" s="286"/>
      <c r="B92" s="293"/>
      <c r="C92" s="279"/>
      <c r="D92" s="285"/>
      <c r="E92" s="286"/>
      <c r="F92" s="285"/>
      <c r="G92" s="281"/>
      <c r="H92" s="279"/>
      <c r="I92" s="285"/>
      <c r="J92" s="280"/>
      <c r="K92" s="285"/>
      <c r="L92" s="280"/>
      <c r="M92" s="285"/>
      <c r="N92" s="281"/>
      <c r="O92" s="288"/>
      <c r="Q92" s="288"/>
      <c r="R92" s="285"/>
      <c r="S92" s="280"/>
      <c r="T92" s="285"/>
      <c r="U92" s="280"/>
      <c r="V92" s="285"/>
      <c r="W92" s="285"/>
    </row>
    <row r="93" spans="1:23" x14ac:dyDescent="0.25">
      <c r="A93" s="285"/>
      <c r="B93" s="285"/>
      <c r="C93" s="279"/>
      <c r="D93" s="285"/>
      <c r="E93" s="281"/>
      <c r="F93" s="287"/>
      <c r="G93" s="281"/>
      <c r="I93" s="288"/>
      <c r="K93" s="288"/>
      <c r="M93" s="288"/>
      <c r="O93" s="285"/>
      <c r="P93" s="280"/>
      <c r="Q93" s="285"/>
      <c r="R93" s="285"/>
      <c r="S93" s="280"/>
      <c r="T93" s="285"/>
      <c r="U93" s="280"/>
      <c r="V93" s="285"/>
      <c r="W93" s="285"/>
    </row>
    <row r="94" spans="1:23" x14ac:dyDescent="0.25">
      <c r="A94" s="281"/>
      <c r="B94" s="287"/>
      <c r="D94" s="285"/>
      <c r="E94" s="286"/>
      <c r="F94" s="285"/>
      <c r="G94" s="281"/>
      <c r="H94" s="279"/>
      <c r="I94" s="285"/>
      <c r="J94" s="280"/>
      <c r="K94" s="285"/>
      <c r="L94" s="280"/>
      <c r="M94" s="285"/>
      <c r="N94" s="281"/>
      <c r="O94" s="285"/>
      <c r="P94" s="285"/>
      <c r="Q94" s="281"/>
      <c r="R94" s="285"/>
      <c r="S94" s="280"/>
      <c r="T94" s="285"/>
      <c r="U94" s="280"/>
      <c r="V94" s="285"/>
      <c r="W94" s="285"/>
    </row>
    <row r="95" spans="1:23" x14ac:dyDescent="0.25">
      <c r="A95" s="284"/>
      <c r="B95" s="287"/>
      <c r="C95" s="279"/>
      <c r="D95" s="285"/>
      <c r="E95" s="281"/>
      <c r="F95" s="287"/>
      <c r="G95" s="286"/>
      <c r="I95" s="288"/>
      <c r="K95" s="288"/>
      <c r="M95" s="288"/>
      <c r="O95" s="288"/>
      <c r="Q95" s="288"/>
      <c r="R95" s="285"/>
      <c r="S95" s="280"/>
      <c r="T95" s="285"/>
      <c r="U95" s="280"/>
      <c r="V95" s="285"/>
      <c r="W95" s="285"/>
    </row>
    <row r="96" spans="1:23" x14ac:dyDescent="0.25">
      <c r="A96" s="285"/>
      <c r="B96" s="285"/>
      <c r="D96" s="285"/>
      <c r="E96" s="281"/>
      <c r="F96" s="288"/>
      <c r="G96" s="284"/>
      <c r="H96" s="279"/>
      <c r="I96" s="285"/>
      <c r="J96" s="280"/>
      <c r="K96" s="285"/>
      <c r="L96" s="280"/>
      <c r="M96" s="285"/>
      <c r="N96" s="281"/>
      <c r="O96" s="285"/>
      <c r="P96" s="280"/>
      <c r="Q96" s="285"/>
      <c r="R96" s="285"/>
      <c r="S96" s="280"/>
      <c r="T96" s="285"/>
      <c r="U96" s="280"/>
      <c r="V96" s="285"/>
      <c r="W96" s="285"/>
    </row>
    <row r="97" spans="1:23" x14ac:dyDescent="0.25">
      <c r="A97" s="286"/>
      <c r="B97" s="287"/>
      <c r="C97" s="279"/>
      <c r="D97" s="285"/>
      <c r="E97" s="286"/>
      <c r="F97" s="285"/>
      <c r="G97" s="281"/>
      <c r="I97" s="288"/>
      <c r="K97" s="288"/>
      <c r="M97" s="288"/>
      <c r="O97" s="288"/>
      <c r="Q97" s="288"/>
      <c r="R97" s="285"/>
      <c r="S97" s="280"/>
      <c r="T97" s="285"/>
      <c r="U97" s="280"/>
      <c r="V97" s="285"/>
      <c r="W97" s="285"/>
    </row>
    <row r="98" spans="1:23" x14ac:dyDescent="0.25">
      <c r="A98" s="285"/>
      <c r="B98" s="285"/>
      <c r="C98" s="279"/>
      <c r="D98" s="285"/>
      <c r="E98" s="284"/>
      <c r="F98" s="287"/>
      <c r="G98" s="281"/>
      <c r="H98" s="279"/>
      <c r="I98" s="285"/>
      <c r="J98" s="280"/>
      <c r="K98" s="285"/>
      <c r="L98" s="280"/>
      <c r="M98" s="285"/>
      <c r="N98" s="281"/>
      <c r="O98" s="285"/>
      <c r="P98" s="280"/>
      <c r="Q98" s="285"/>
      <c r="R98" s="285"/>
      <c r="S98" s="280"/>
      <c r="T98" s="285"/>
      <c r="U98" s="280"/>
      <c r="V98" s="285"/>
      <c r="W98" s="285"/>
    </row>
    <row r="99" spans="1:23" x14ac:dyDescent="0.25">
      <c r="A99" s="281"/>
      <c r="B99" s="287"/>
      <c r="D99" s="285"/>
      <c r="E99" s="281"/>
      <c r="F99" s="288"/>
      <c r="G99" s="281"/>
      <c r="I99" s="288"/>
      <c r="K99" s="288"/>
      <c r="M99" s="288"/>
      <c r="O99" s="288"/>
      <c r="Q99" s="288"/>
      <c r="R99" s="285"/>
      <c r="S99" s="280"/>
      <c r="T99" s="285"/>
      <c r="U99" s="280"/>
      <c r="V99" s="285"/>
      <c r="W99" s="285"/>
    </row>
    <row r="100" spans="1:23" x14ac:dyDescent="0.25">
      <c r="A100" s="284"/>
      <c r="B100" s="288"/>
      <c r="C100" s="279"/>
      <c r="D100" s="285"/>
      <c r="E100" s="286"/>
      <c r="F100" s="285"/>
      <c r="G100" s="281"/>
      <c r="H100" s="279"/>
      <c r="I100" s="285"/>
      <c r="J100" s="280"/>
      <c r="K100" s="285"/>
      <c r="L100" s="280"/>
      <c r="M100" s="285"/>
      <c r="N100" s="281"/>
      <c r="O100" s="285"/>
      <c r="P100" s="280"/>
      <c r="Q100" s="285"/>
      <c r="R100" s="285"/>
      <c r="S100" s="280"/>
      <c r="T100" s="285"/>
      <c r="U100" s="280"/>
      <c r="V100" s="285"/>
      <c r="W100" s="285"/>
    </row>
    <row r="101" spans="1:23" x14ac:dyDescent="0.25">
      <c r="A101" s="285"/>
      <c r="B101" s="293"/>
      <c r="D101" s="285"/>
      <c r="E101" s="281"/>
      <c r="F101" s="285"/>
      <c r="G101" s="281"/>
      <c r="I101" s="288"/>
      <c r="K101" s="288"/>
      <c r="M101" s="288"/>
      <c r="O101" s="285"/>
      <c r="P101" s="280"/>
      <c r="Q101" s="285"/>
      <c r="R101" s="285"/>
      <c r="S101" s="280"/>
      <c r="T101" s="285"/>
      <c r="U101" s="280"/>
      <c r="V101" s="285"/>
      <c r="W101" s="285"/>
    </row>
    <row r="102" spans="1:23" x14ac:dyDescent="0.25">
      <c r="A102" s="286"/>
      <c r="B102" s="293"/>
      <c r="C102" s="279"/>
      <c r="D102" s="285"/>
      <c r="E102" s="286"/>
      <c r="F102" s="285"/>
      <c r="G102" s="286"/>
      <c r="H102" s="279"/>
      <c r="I102" s="285"/>
      <c r="J102" s="280"/>
      <c r="K102" s="285"/>
      <c r="L102" s="280"/>
      <c r="M102" s="285"/>
      <c r="N102" s="281"/>
      <c r="O102" s="288"/>
      <c r="Q102" s="288"/>
      <c r="R102" s="285"/>
      <c r="S102" s="280"/>
      <c r="T102" s="285"/>
      <c r="U102" s="280"/>
      <c r="V102" s="285"/>
      <c r="W102" s="285"/>
    </row>
    <row r="103" spans="1:23" x14ac:dyDescent="0.25">
      <c r="A103" s="285"/>
      <c r="B103" s="293"/>
      <c r="D103" s="285"/>
      <c r="E103" s="281"/>
      <c r="F103" s="287"/>
      <c r="G103" s="284"/>
      <c r="I103" s="288"/>
      <c r="K103" s="288"/>
      <c r="M103" s="288"/>
      <c r="O103" s="285"/>
      <c r="P103" s="280"/>
      <c r="Q103" s="285"/>
      <c r="R103" s="285"/>
      <c r="S103" s="280"/>
      <c r="T103" s="285"/>
      <c r="U103" s="280"/>
      <c r="V103" s="285"/>
      <c r="W103" s="285"/>
    </row>
    <row r="104" spans="1:23" x14ac:dyDescent="0.25">
      <c r="A104" s="281"/>
      <c r="B104" s="293"/>
      <c r="C104" s="279"/>
      <c r="D104" s="285"/>
      <c r="E104" s="281"/>
      <c r="F104" s="288"/>
      <c r="G104" s="281"/>
      <c r="H104" s="279"/>
      <c r="I104" s="285"/>
      <c r="J104" s="280"/>
      <c r="K104" s="285"/>
      <c r="L104" s="280"/>
      <c r="M104" s="285"/>
      <c r="N104" s="281"/>
      <c r="O104" s="285"/>
      <c r="P104" s="285"/>
      <c r="Q104" s="281"/>
      <c r="R104" s="285"/>
      <c r="S104" s="280"/>
      <c r="T104" s="285"/>
      <c r="U104" s="280"/>
      <c r="V104" s="285"/>
      <c r="W104" s="285"/>
    </row>
    <row r="105" spans="1:23" x14ac:dyDescent="0.25">
      <c r="A105" s="284"/>
      <c r="B105" s="285"/>
      <c r="C105" s="279"/>
      <c r="D105" s="285"/>
      <c r="E105" s="286"/>
      <c r="F105" s="285"/>
      <c r="G105" s="281"/>
      <c r="I105" s="288"/>
      <c r="K105" s="288"/>
      <c r="M105" s="288"/>
      <c r="O105" s="303"/>
      <c r="P105" s="295"/>
      <c r="Q105" s="303"/>
      <c r="R105" s="285"/>
      <c r="S105" s="280"/>
      <c r="T105" s="285"/>
      <c r="U105" s="280"/>
      <c r="V105" s="285"/>
      <c r="W105" s="285"/>
    </row>
    <row r="106" spans="1:23" x14ac:dyDescent="0.25">
      <c r="A106" s="285"/>
      <c r="B106" s="285"/>
      <c r="C106" s="279"/>
      <c r="D106" s="285"/>
      <c r="E106" s="281"/>
      <c r="F106" s="285"/>
      <c r="G106" s="281"/>
      <c r="H106" s="279"/>
      <c r="I106" s="285"/>
      <c r="J106" s="280"/>
      <c r="K106" s="285"/>
      <c r="L106" s="280"/>
      <c r="M106" s="285"/>
      <c r="N106" s="279"/>
      <c r="O106" s="292"/>
      <c r="P106" s="304"/>
      <c r="Q106" s="292"/>
      <c r="R106" s="285"/>
      <c r="S106" s="280"/>
      <c r="T106" s="285"/>
      <c r="U106" s="280"/>
      <c r="V106" s="285"/>
      <c r="W106" s="285"/>
    </row>
    <row r="107" spans="1:23" x14ac:dyDescent="0.25">
      <c r="A107" s="286"/>
      <c r="B107" s="285"/>
      <c r="C107" s="282"/>
      <c r="D107" s="285"/>
      <c r="E107" s="286"/>
      <c r="F107" s="285"/>
      <c r="G107" s="281"/>
      <c r="H107" s="282"/>
      <c r="I107" s="287"/>
      <c r="J107" s="282"/>
      <c r="K107" s="287"/>
      <c r="L107" s="286"/>
      <c r="M107" s="287"/>
      <c r="O107" s="303"/>
      <c r="P107" s="295"/>
      <c r="Q107" s="303"/>
      <c r="R107" s="285"/>
      <c r="S107" s="280"/>
      <c r="T107" s="285"/>
      <c r="U107" s="280"/>
      <c r="V107" s="285"/>
      <c r="W107" s="285"/>
    </row>
    <row r="108" spans="1:23" x14ac:dyDescent="0.25">
      <c r="A108" s="285"/>
      <c r="B108" s="285"/>
      <c r="C108" s="279"/>
      <c r="D108" s="285"/>
      <c r="E108" s="286"/>
      <c r="F108" s="285"/>
      <c r="G108" s="286"/>
      <c r="H108" s="286"/>
      <c r="I108" s="286"/>
      <c r="J108" s="286"/>
      <c r="K108" s="286"/>
      <c r="L108" s="286"/>
      <c r="M108" s="286"/>
      <c r="N108" s="280"/>
      <c r="O108" s="292"/>
      <c r="P108" s="304"/>
      <c r="Q108" s="292"/>
      <c r="R108" s="285"/>
      <c r="S108" s="280"/>
      <c r="T108" s="285"/>
      <c r="U108" s="280"/>
      <c r="V108" s="285"/>
      <c r="W108" s="285"/>
    </row>
    <row r="109" spans="1:23" x14ac:dyDescent="0.25">
      <c r="A109" s="286"/>
      <c r="B109" s="285"/>
      <c r="C109" s="279"/>
      <c r="D109" s="285"/>
      <c r="E109" s="286"/>
      <c r="F109" s="285"/>
      <c r="G109" s="286"/>
      <c r="H109" s="286"/>
      <c r="I109" s="286"/>
      <c r="J109" s="286"/>
      <c r="K109" s="286"/>
      <c r="L109" s="286"/>
      <c r="M109" s="286"/>
      <c r="N109" s="280"/>
      <c r="O109" s="303"/>
      <c r="P109" s="295"/>
      <c r="Q109" s="303"/>
      <c r="R109" s="285"/>
      <c r="S109" s="280"/>
      <c r="T109" s="285"/>
      <c r="U109" s="280"/>
      <c r="V109" s="285"/>
      <c r="W109" s="285"/>
    </row>
    <row r="110" spans="1:23" x14ac:dyDescent="0.25">
      <c r="A110" s="285"/>
      <c r="B110" s="285"/>
      <c r="C110" s="279"/>
      <c r="D110" s="285"/>
      <c r="E110" s="286"/>
      <c r="F110" s="285"/>
      <c r="G110" s="286"/>
      <c r="H110" s="286"/>
      <c r="I110" s="286"/>
      <c r="J110" s="286"/>
      <c r="K110" s="286"/>
      <c r="L110" s="286"/>
      <c r="M110" s="286"/>
      <c r="N110" s="285"/>
      <c r="O110" s="292"/>
      <c r="P110" s="304"/>
      <c r="Q110" s="292"/>
      <c r="R110" s="285"/>
      <c r="S110" s="280"/>
      <c r="T110" s="285"/>
      <c r="U110" s="280"/>
      <c r="V110" s="285"/>
      <c r="W110" s="285"/>
    </row>
    <row r="111" spans="1:23" x14ac:dyDescent="0.25">
      <c r="A111" s="281"/>
      <c r="B111" s="285"/>
      <c r="C111" s="279"/>
      <c r="D111" s="285"/>
      <c r="E111" s="286"/>
      <c r="F111" s="285"/>
      <c r="G111" s="286"/>
      <c r="H111" s="286"/>
      <c r="I111" s="286"/>
      <c r="J111" s="286"/>
      <c r="K111" s="286"/>
      <c r="L111" s="286"/>
      <c r="M111" s="286"/>
      <c r="N111" s="285"/>
      <c r="O111" s="292"/>
      <c r="P111" s="304"/>
      <c r="Q111" s="292"/>
      <c r="R111" s="285"/>
      <c r="S111" s="280"/>
      <c r="T111" s="285"/>
      <c r="U111" s="280"/>
      <c r="V111" s="285"/>
      <c r="W111" s="285"/>
    </row>
    <row r="112" spans="1:23" x14ac:dyDescent="0.25">
      <c r="A112" s="284"/>
      <c r="B112" s="285"/>
      <c r="C112" s="279"/>
      <c r="D112" s="285"/>
      <c r="E112" s="281"/>
      <c r="F112" s="285"/>
      <c r="G112" s="281"/>
      <c r="H112" s="281"/>
      <c r="I112" s="281"/>
      <c r="J112" s="281"/>
      <c r="K112" s="281"/>
      <c r="L112" s="281"/>
      <c r="M112" s="281"/>
      <c r="N112" s="285"/>
      <c r="O112" s="303"/>
      <c r="P112" s="295"/>
      <c r="Q112" s="303"/>
      <c r="R112" s="285"/>
      <c r="S112" s="280"/>
      <c r="T112" s="285"/>
      <c r="U112" s="280"/>
      <c r="V112" s="285"/>
      <c r="W112" s="285"/>
    </row>
    <row r="113" spans="1:23" x14ac:dyDescent="0.25">
      <c r="A113" s="281"/>
      <c r="B113" s="285"/>
      <c r="C113" s="282"/>
      <c r="D113" s="285"/>
      <c r="E113" s="286"/>
      <c r="F113" s="285"/>
      <c r="G113" s="286"/>
      <c r="H113" s="286"/>
      <c r="I113" s="286"/>
      <c r="J113" s="286"/>
      <c r="K113" s="286"/>
      <c r="L113" s="286"/>
      <c r="M113" s="286"/>
      <c r="N113" s="285"/>
      <c r="O113" s="292"/>
      <c r="P113" s="304"/>
      <c r="Q113" s="292"/>
      <c r="R113" s="285"/>
      <c r="S113" s="280"/>
      <c r="T113" s="285"/>
      <c r="U113" s="280"/>
      <c r="V113" s="285"/>
      <c r="W113" s="285"/>
    </row>
    <row r="114" spans="1:23" x14ac:dyDescent="0.25">
      <c r="A114" s="285"/>
      <c r="B114" s="285"/>
      <c r="C114" s="279"/>
      <c r="D114" s="285"/>
      <c r="E114" s="286"/>
      <c r="F114" s="285"/>
      <c r="G114" s="286"/>
      <c r="H114" s="286"/>
      <c r="I114" s="286"/>
      <c r="J114" s="286"/>
      <c r="K114" s="286"/>
      <c r="L114" s="286"/>
      <c r="M114" s="286"/>
      <c r="N114" s="285"/>
      <c r="O114" s="292"/>
      <c r="P114" s="304"/>
      <c r="Q114" s="292"/>
      <c r="R114" s="287"/>
      <c r="S114" s="282"/>
      <c r="T114" s="287"/>
      <c r="U114" s="282"/>
      <c r="V114" s="285"/>
    </row>
    <row r="115" spans="1:23" x14ac:dyDescent="0.25">
      <c r="A115" s="284"/>
      <c r="B115" s="289"/>
      <c r="C115" s="289"/>
      <c r="D115" s="289"/>
      <c r="E115" s="289"/>
      <c r="F115" s="293"/>
      <c r="G115" s="289"/>
      <c r="H115" s="289"/>
      <c r="I115" s="289"/>
      <c r="J115" s="289"/>
      <c r="K115" s="289"/>
      <c r="L115" s="289"/>
      <c r="M115" s="289"/>
      <c r="N115" s="293"/>
      <c r="O115" s="295"/>
      <c r="P115" s="305"/>
      <c r="Q115" s="305"/>
      <c r="R115" s="284"/>
      <c r="S115" s="284"/>
      <c r="T115" s="284"/>
    </row>
  </sheetData>
  <mergeCells count="1">
    <mergeCell ref="B7:C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opLeftCell="A25" zoomScale="85" zoomScaleNormal="85" workbookViewId="0">
      <selection activeCell="C38" sqref="C38"/>
    </sheetView>
  </sheetViews>
  <sheetFormatPr defaultRowHeight="15" x14ac:dyDescent="0.25"/>
  <cols>
    <col min="2" max="2" width="23.140625" bestFit="1" customWidth="1"/>
    <col min="3" max="3" width="25.7109375" customWidth="1"/>
  </cols>
  <sheetData>
    <row r="1" spans="1:23" x14ac:dyDescent="0.25">
      <c r="A1" s="285"/>
      <c r="B1" s="292"/>
      <c r="C1" s="285"/>
      <c r="D1" s="285"/>
      <c r="E1" s="281"/>
      <c r="F1" s="280"/>
      <c r="G1" s="285"/>
      <c r="H1" s="285"/>
      <c r="I1" s="285"/>
      <c r="J1" s="280"/>
      <c r="K1" s="285"/>
      <c r="L1" s="285"/>
      <c r="M1" s="281"/>
      <c r="N1" s="283"/>
      <c r="O1" s="285"/>
      <c r="P1" s="285"/>
      <c r="Q1" s="281"/>
      <c r="R1" s="285"/>
      <c r="S1" s="285"/>
      <c r="T1" s="280"/>
      <c r="U1" s="285"/>
      <c r="V1" s="285"/>
      <c r="W1" s="280"/>
    </row>
    <row r="2" spans="1:23" x14ac:dyDescent="0.25">
      <c r="A2" s="286"/>
      <c r="B2" s="287"/>
      <c r="C2" s="287"/>
      <c r="D2" s="287"/>
      <c r="E2" s="286"/>
      <c r="F2" s="285"/>
      <c r="G2" s="281"/>
      <c r="H2" s="285"/>
      <c r="I2" s="288"/>
      <c r="K2" s="288"/>
      <c r="M2" s="288"/>
      <c r="O2" s="288"/>
      <c r="Q2" s="288"/>
      <c r="R2" s="285"/>
      <c r="S2" s="285"/>
      <c r="T2" s="280"/>
      <c r="U2" s="285"/>
      <c r="V2" s="285"/>
      <c r="W2" s="280"/>
    </row>
    <row r="3" spans="1:23" x14ac:dyDescent="0.25">
      <c r="A3" s="285"/>
      <c r="B3" s="285"/>
      <c r="C3" s="285"/>
      <c r="D3" s="285"/>
      <c r="E3" s="281"/>
      <c r="F3" s="285"/>
      <c r="G3" s="281"/>
      <c r="H3" s="279"/>
      <c r="I3" s="285"/>
      <c r="J3" s="280"/>
      <c r="K3" s="285"/>
      <c r="L3" s="280"/>
      <c r="M3" s="285"/>
      <c r="N3" s="281"/>
      <c r="O3" s="285"/>
      <c r="P3" s="280"/>
      <c r="Q3" s="285"/>
      <c r="R3" s="285"/>
      <c r="S3" s="285"/>
      <c r="T3" s="280"/>
      <c r="U3" s="285"/>
      <c r="V3" s="285"/>
      <c r="W3" s="280"/>
    </row>
    <row r="4" spans="1:23" x14ac:dyDescent="0.25">
      <c r="A4" s="281"/>
      <c r="B4" s="285"/>
      <c r="C4" s="288"/>
      <c r="D4" s="287"/>
      <c r="E4" s="286"/>
      <c r="F4" s="287"/>
      <c r="G4" s="286"/>
      <c r="I4" s="288"/>
      <c r="K4" s="288"/>
      <c r="M4" s="288"/>
      <c r="O4" s="288"/>
      <c r="Q4" s="288"/>
      <c r="R4" s="285"/>
      <c r="S4" s="285"/>
      <c r="T4" s="280"/>
      <c r="U4" s="285"/>
      <c r="V4" s="285"/>
      <c r="W4" s="280"/>
    </row>
    <row r="5" spans="1:23" ht="60" customHeight="1" x14ac:dyDescent="0.25">
      <c r="A5" s="284"/>
      <c r="B5" s="285"/>
      <c r="C5" s="288"/>
      <c r="D5" s="288"/>
      <c r="E5" s="284"/>
      <c r="F5" s="302"/>
      <c r="G5" s="290"/>
      <c r="H5" s="279"/>
      <c r="I5" s="285"/>
      <c r="J5" s="280"/>
      <c r="K5" s="285"/>
      <c r="L5" s="280"/>
      <c r="M5" s="285"/>
      <c r="N5" s="281"/>
      <c r="O5" s="285"/>
      <c r="P5" s="280"/>
      <c r="Q5" s="285"/>
      <c r="R5" s="285"/>
      <c r="S5" s="285"/>
      <c r="T5" s="280"/>
      <c r="U5" s="285"/>
      <c r="V5" s="285"/>
      <c r="W5" s="280"/>
    </row>
    <row r="6" spans="1:23" x14ac:dyDescent="0.25">
      <c r="A6" s="281"/>
      <c r="B6" s="299"/>
      <c r="C6" s="299"/>
      <c r="D6" s="285"/>
      <c r="E6" s="281"/>
      <c r="F6" s="285"/>
      <c r="G6" s="281"/>
      <c r="I6" s="288"/>
      <c r="K6" s="288"/>
      <c r="M6" s="288"/>
      <c r="O6" s="288"/>
      <c r="Q6" s="288"/>
      <c r="R6" s="285"/>
      <c r="S6" s="285"/>
      <c r="T6" s="280"/>
      <c r="U6" s="285"/>
      <c r="V6" s="285"/>
      <c r="W6" s="280"/>
    </row>
    <row r="7" spans="1:23" ht="18.75" x14ac:dyDescent="0.3">
      <c r="A7" s="285"/>
      <c r="B7" s="350" t="s">
        <v>849</v>
      </c>
      <c r="C7" s="350"/>
      <c r="D7" s="291"/>
      <c r="E7" s="286"/>
      <c r="F7" s="285"/>
      <c r="G7" s="281"/>
      <c r="H7" s="279"/>
      <c r="I7" s="285"/>
      <c r="J7" s="280"/>
      <c r="K7" s="285"/>
      <c r="L7" s="280"/>
      <c r="M7" s="285"/>
      <c r="N7" s="281"/>
      <c r="O7" s="285"/>
      <c r="P7" s="280"/>
      <c r="Q7" s="285"/>
      <c r="R7" s="285"/>
      <c r="S7" s="285"/>
      <c r="T7" s="280"/>
      <c r="U7" s="285"/>
      <c r="V7" s="285"/>
      <c r="W7" s="280"/>
    </row>
    <row r="8" spans="1:23" x14ac:dyDescent="0.25">
      <c r="A8" s="286"/>
      <c r="B8" s="275" t="s">
        <v>827</v>
      </c>
      <c r="C8" s="275" t="s">
        <v>853</v>
      </c>
      <c r="D8" s="281"/>
      <c r="E8" s="281"/>
      <c r="F8" s="285"/>
      <c r="G8" s="281"/>
      <c r="H8" s="279"/>
      <c r="I8" s="285"/>
      <c r="J8" s="280"/>
      <c r="K8" s="285"/>
      <c r="L8" s="280"/>
      <c r="M8" s="285"/>
      <c r="N8" s="281"/>
      <c r="O8" s="285"/>
      <c r="P8" s="280"/>
      <c r="Q8" s="285"/>
      <c r="R8" s="285"/>
      <c r="S8" s="280"/>
      <c r="T8" s="285"/>
      <c r="U8" s="280"/>
      <c r="V8" s="285"/>
      <c r="W8" s="285"/>
    </row>
    <row r="9" spans="1:23" ht="20.100000000000001" customHeight="1" x14ac:dyDescent="0.25">
      <c r="A9" s="285"/>
      <c r="B9" s="274" t="s">
        <v>794</v>
      </c>
      <c r="C9" s="269"/>
      <c r="D9" s="286"/>
      <c r="E9" s="286"/>
      <c r="F9" s="285"/>
      <c r="G9" s="281"/>
      <c r="I9" s="288"/>
      <c r="K9" s="288"/>
      <c r="M9" s="288"/>
      <c r="O9" s="288"/>
      <c r="Q9" s="288"/>
      <c r="R9" s="285"/>
      <c r="S9" s="280"/>
      <c r="T9" s="285"/>
      <c r="U9" s="280"/>
      <c r="V9" s="285"/>
      <c r="W9" s="285"/>
    </row>
    <row r="10" spans="1:23" ht="20.100000000000001" customHeight="1" x14ac:dyDescent="0.25">
      <c r="A10" s="281"/>
      <c r="B10" s="274" t="s">
        <v>227</v>
      </c>
      <c r="C10" s="269"/>
      <c r="D10" s="281"/>
      <c r="E10" s="281"/>
      <c r="F10" s="285"/>
      <c r="G10" s="296"/>
      <c r="H10" s="279"/>
      <c r="I10" s="285"/>
      <c r="J10" s="280"/>
      <c r="K10" s="285"/>
      <c r="L10" s="280"/>
      <c r="M10" s="285"/>
      <c r="N10" s="281"/>
      <c r="O10" s="285"/>
      <c r="P10" s="280"/>
      <c r="Q10" s="285"/>
      <c r="R10" s="285"/>
      <c r="S10" s="280"/>
      <c r="T10" s="285"/>
      <c r="U10" s="280"/>
      <c r="V10" s="285"/>
      <c r="W10" s="285"/>
    </row>
    <row r="11" spans="1:23" ht="20.100000000000001" customHeight="1" x14ac:dyDescent="0.25">
      <c r="A11" s="284"/>
      <c r="B11" s="274" t="s">
        <v>229</v>
      </c>
      <c r="C11" s="269"/>
      <c r="D11" s="281"/>
      <c r="E11" s="281"/>
      <c r="F11" s="285"/>
      <c r="G11" s="281"/>
      <c r="H11" s="279"/>
      <c r="I11" s="285"/>
      <c r="J11" s="280"/>
      <c r="K11" s="285"/>
      <c r="L11" s="280"/>
      <c r="M11" s="285"/>
      <c r="N11" s="281"/>
      <c r="O11" s="285"/>
      <c r="P11" s="285"/>
      <c r="Q11" s="281"/>
      <c r="R11" s="285"/>
      <c r="S11" s="280"/>
      <c r="T11" s="285"/>
      <c r="U11" s="280"/>
      <c r="V11" s="285"/>
      <c r="W11" s="285"/>
    </row>
    <row r="12" spans="1:23" ht="20.100000000000001" customHeight="1" x14ac:dyDescent="0.25">
      <c r="A12" s="281"/>
      <c r="B12" s="274" t="s">
        <v>779</v>
      </c>
      <c r="C12" s="269"/>
      <c r="D12" s="286"/>
      <c r="E12" s="286"/>
      <c r="F12" s="285"/>
      <c r="G12" s="281"/>
      <c r="H12" s="279"/>
      <c r="I12" s="285"/>
      <c r="J12" s="280"/>
      <c r="K12" s="285"/>
      <c r="L12" s="280"/>
      <c r="M12" s="285"/>
      <c r="N12" s="281"/>
      <c r="O12" s="288"/>
      <c r="Q12" s="288"/>
      <c r="R12" s="285"/>
      <c r="S12" s="280"/>
      <c r="T12" s="285"/>
      <c r="U12" s="280"/>
      <c r="V12" s="285"/>
      <c r="W12" s="285"/>
    </row>
    <row r="13" spans="1:23" ht="20.100000000000001" customHeight="1" x14ac:dyDescent="0.25">
      <c r="A13" s="285"/>
      <c r="B13" s="274" t="s">
        <v>796</v>
      </c>
      <c r="C13" s="269"/>
      <c r="D13" s="281"/>
      <c r="E13" s="281"/>
      <c r="F13" s="285"/>
      <c r="G13" s="281"/>
      <c r="I13" s="288"/>
      <c r="K13" s="288"/>
      <c r="M13" s="288"/>
      <c r="O13" s="285"/>
      <c r="P13" s="280"/>
      <c r="Q13" s="285"/>
      <c r="R13" s="285"/>
      <c r="S13" s="280"/>
      <c r="T13" s="285"/>
      <c r="U13" s="280"/>
      <c r="V13" s="285"/>
      <c r="W13" s="285"/>
    </row>
    <row r="14" spans="1:23" ht="20.100000000000001" customHeight="1" x14ac:dyDescent="0.25">
      <c r="A14" s="286"/>
      <c r="B14" s="274" t="s">
        <v>300</v>
      </c>
      <c r="C14" s="269"/>
      <c r="D14" s="286"/>
      <c r="E14" s="286"/>
      <c r="F14" s="287"/>
      <c r="G14" s="281"/>
      <c r="H14" s="279"/>
      <c r="I14" s="285"/>
      <c r="J14" s="280"/>
      <c r="K14" s="285"/>
      <c r="L14" s="280"/>
      <c r="M14" s="285"/>
      <c r="N14" s="281"/>
      <c r="O14" s="288"/>
      <c r="Q14" s="288"/>
      <c r="R14" s="285"/>
      <c r="S14" s="280"/>
      <c r="T14" s="285"/>
      <c r="U14" s="280"/>
      <c r="V14" s="285"/>
      <c r="W14" s="285"/>
    </row>
    <row r="15" spans="1:23" ht="20.100000000000001" customHeight="1" x14ac:dyDescent="0.25">
      <c r="A15" s="285"/>
      <c r="B15" s="274" t="s">
        <v>828</v>
      </c>
      <c r="C15" s="269"/>
      <c r="D15" s="281"/>
      <c r="E15" s="281"/>
      <c r="F15" s="285"/>
      <c r="G15" s="281"/>
      <c r="H15" s="279"/>
      <c r="I15" s="285"/>
      <c r="J15" s="280"/>
      <c r="K15" s="285"/>
      <c r="L15" s="280"/>
      <c r="M15" s="285"/>
      <c r="N15" s="281"/>
      <c r="O15" s="285"/>
      <c r="P15" s="280"/>
      <c r="Q15" s="285"/>
      <c r="R15" s="285"/>
      <c r="S15" s="280"/>
      <c r="T15" s="285"/>
      <c r="U15" s="280"/>
      <c r="V15" s="285"/>
      <c r="W15" s="285"/>
    </row>
    <row r="16" spans="1:23" ht="20.100000000000001" customHeight="1" x14ac:dyDescent="0.25">
      <c r="A16" s="281"/>
      <c r="B16" s="274" t="s">
        <v>759</v>
      </c>
      <c r="C16" s="269"/>
      <c r="D16" s="286"/>
      <c r="E16" s="286"/>
      <c r="F16" s="285"/>
      <c r="G16" s="286"/>
      <c r="H16" s="279"/>
      <c r="I16" s="285"/>
      <c r="J16" s="280"/>
      <c r="K16" s="285"/>
      <c r="L16" s="280"/>
      <c r="M16" s="285"/>
      <c r="N16" s="281"/>
      <c r="O16" s="288"/>
      <c r="Q16" s="288"/>
      <c r="R16" s="285"/>
      <c r="S16" s="280"/>
      <c r="T16" s="285"/>
      <c r="U16" s="280"/>
      <c r="V16" s="285"/>
      <c r="W16" s="285"/>
    </row>
    <row r="17" spans="1:23" ht="20.100000000000001" customHeight="1" x14ac:dyDescent="0.25">
      <c r="A17" s="284"/>
      <c r="B17" s="274" t="s">
        <v>778</v>
      </c>
      <c r="C17" s="269"/>
      <c r="D17" s="281"/>
      <c r="E17" s="281"/>
      <c r="F17" s="285"/>
      <c r="G17" s="284"/>
      <c r="I17" s="288"/>
      <c r="K17" s="288"/>
      <c r="M17" s="288"/>
      <c r="O17" s="285"/>
      <c r="P17" s="280"/>
      <c r="Q17" s="285"/>
      <c r="R17" s="285"/>
      <c r="S17" s="280"/>
      <c r="T17" s="285"/>
      <c r="U17" s="280"/>
      <c r="V17" s="285"/>
      <c r="W17" s="285"/>
    </row>
    <row r="18" spans="1:23" ht="20.100000000000001" customHeight="1" x14ac:dyDescent="0.25">
      <c r="A18" s="285"/>
      <c r="B18" s="274" t="s">
        <v>798</v>
      </c>
      <c r="C18" s="269"/>
      <c r="D18" s="286"/>
      <c r="E18" s="281"/>
      <c r="F18" s="285"/>
      <c r="G18" s="281"/>
      <c r="H18" s="279"/>
      <c r="I18" s="285"/>
      <c r="J18" s="280"/>
      <c r="K18" s="285"/>
      <c r="L18" s="280"/>
      <c r="M18" s="285"/>
      <c r="N18" s="281"/>
      <c r="O18" s="285"/>
      <c r="P18" s="280"/>
      <c r="Q18" s="285"/>
      <c r="R18" s="285"/>
      <c r="S18" s="280"/>
      <c r="T18" s="285"/>
      <c r="U18" s="280"/>
      <c r="V18" s="285"/>
      <c r="W18" s="285"/>
    </row>
    <row r="19" spans="1:23" ht="20.100000000000001" customHeight="1" x14ac:dyDescent="0.25">
      <c r="A19" s="286"/>
      <c r="B19" s="274" t="s">
        <v>765</v>
      </c>
      <c r="C19" s="269"/>
      <c r="D19" s="284"/>
      <c r="E19" s="286"/>
      <c r="F19" s="285"/>
      <c r="G19" s="281"/>
      <c r="H19" s="279"/>
      <c r="I19" s="285"/>
      <c r="J19" s="280"/>
      <c r="K19" s="285"/>
      <c r="L19" s="280"/>
      <c r="M19" s="285"/>
      <c r="N19" s="281"/>
      <c r="O19" s="288"/>
      <c r="Q19" s="288"/>
      <c r="R19" s="285"/>
      <c r="S19" s="280"/>
      <c r="T19" s="285"/>
      <c r="U19" s="280"/>
      <c r="V19" s="285"/>
      <c r="W19" s="285"/>
    </row>
    <row r="20" spans="1:23" ht="20.100000000000001" customHeight="1" x14ac:dyDescent="0.25">
      <c r="A20" s="285"/>
      <c r="B20" s="274" t="s">
        <v>773</v>
      </c>
      <c r="C20" s="269"/>
      <c r="D20" s="281"/>
      <c r="E20" s="281"/>
      <c r="F20" s="287"/>
      <c r="G20" s="281"/>
      <c r="H20" s="279"/>
      <c r="I20" s="285"/>
      <c r="J20" s="280"/>
      <c r="K20" s="285"/>
      <c r="L20" s="280"/>
      <c r="M20" s="285"/>
      <c r="N20" s="281"/>
      <c r="O20" s="285"/>
      <c r="P20" s="280"/>
      <c r="Q20" s="285"/>
      <c r="R20" s="285"/>
      <c r="S20" s="280"/>
      <c r="T20" s="285"/>
      <c r="U20" s="280"/>
      <c r="V20" s="285"/>
      <c r="W20" s="285"/>
    </row>
    <row r="21" spans="1:23" ht="20.100000000000001" customHeight="1" x14ac:dyDescent="0.25">
      <c r="A21" s="281"/>
      <c r="B21" s="274" t="s">
        <v>772</v>
      </c>
      <c r="C21" s="269"/>
      <c r="D21" s="286"/>
      <c r="E21" s="281"/>
      <c r="F21" s="293"/>
      <c r="G21" s="281"/>
      <c r="H21" s="279"/>
      <c r="I21" s="285"/>
      <c r="J21" s="280"/>
      <c r="K21" s="285"/>
      <c r="L21" s="280"/>
      <c r="M21" s="285"/>
      <c r="N21" s="281"/>
      <c r="O21" s="285"/>
      <c r="P21" s="285"/>
      <c r="Q21" s="281"/>
      <c r="R21" s="285"/>
      <c r="S21" s="280"/>
      <c r="T21" s="285"/>
      <c r="U21" s="280"/>
      <c r="V21" s="285"/>
      <c r="W21" s="285"/>
    </row>
    <row r="22" spans="1:23" ht="20.100000000000001" customHeight="1" x14ac:dyDescent="0.25">
      <c r="A22" s="284"/>
      <c r="B22" s="274" t="s">
        <v>522</v>
      </c>
      <c r="C22" s="269"/>
      <c r="D22" s="281"/>
      <c r="E22" s="286"/>
      <c r="F22" s="285"/>
      <c r="G22" s="286"/>
      <c r="I22" s="288"/>
      <c r="K22" s="288"/>
      <c r="M22" s="288"/>
      <c r="O22" s="288"/>
      <c r="Q22" s="288"/>
      <c r="R22" s="285"/>
      <c r="S22" s="280"/>
      <c r="T22" s="285"/>
      <c r="U22" s="280"/>
      <c r="V22" s="285"/>
      <c r="W22" s="285"/>
    </row>
    <row r="23" spans="1:23" ht="20.100000000000001" customHeight="1" x14ac:dyDescent="0.25">
      <c r="A23" s="285"/>
      <c r="B23" s="274" t="s">
        <v>526</v>
      </c>
      <c r="C23" s="269"/>
      <c r="D23" s="286"/>
      <c r="E23" s="281"/>
      <c r="F23" s="285"/>
      <c r="G23" s="284"/>
      <c r="H23" s="279"/>
      <c r="I23" s="285"/>
      <c r="J23" s="280"/>
      <c r="K23" s="285"/>
      <c r="L23" s="280"/>
      <c r="M23" s="285"/>
      <c r="N23" s="281"/>
      <c r="O23" s="285"/>
      <c r="P23" s="280"/>
      <c r="Q23" s="285"/>
      <c r="R23" s="285"/>
      <c r="S23" s="280"/>
      <c r="T23" s="285"/>
      <c r="U23" s="280"/>
      <c r="V23" s="285"/>
      <c r="W23" s="285"/>
    </row>
    <row r="24" spans="1:23" ht="20.100000000000001" customHeight="1" x14ac:dyDescent="0.25">
      <c r="A24" s="286"/>
      <c r="B24" s="274" t="s">
        <v>788</v>
      </c>
      <c r="C24" s="269"/>
      <c r="D24" s="284"/>
      <c r="E24" s="286"/>
      <c r="F24" s="285"/>
      <c r="G24" s="281"/>
      <c r="H24" s="279"/>
      <c r="I24" s="285"/>
      <c r="J24" s="280"/>
      <c r="K24" s="285"/>
      <c r="L24" s="280"/>
      <c r="M24" s="285"/>
      <c r="N24" s="281"/>
      <c r="O24" s="288"/>
      <c r="Q24" s="288"/>
      <c r="R24" s="285"/>
      <c r="S24" s="280"/>
      <c r="T24" s="285"/>
      <c r="U24" s="280"/>
      <c r="V24" s="285"/>
      <c r="W24" s="285"/>
    </row>
    <row r="25" spans="1:23" ht="20.100000000000001" customHeight="1" x14ac:dyDescent="0.25">
      <c r="A25" s="285"/>
      <c r="B25" s="274" t="s">
        <v>763</v>
      </c>
      <c r="C25" s="269"/>
      <c r="D25" s="281"/>
      <c r="E25" s="281"/>
      <c r="F25" s="287"/>
      <c r="G25" s="281"/>
      <c r="I25" s="288"/>
      <c r="K25" s="288"/>
      <c r="M25" s="288"/>
      <c r="O25" s="285"/>
      <c r="P25" s="280"/>
      <c r="Q25" s="285"/>
      <c r="R25" s="285"/>
      <c r="S25" s="280"/>
      <c r="T25" s="285"/>
      <c r="U25" s="280"/>
      <c r="V25" s="285"/>
      <c r="W25" s="285"/>
    </row>
    <row r="26" spans="1:23" ht="20.100000000000001" customHeight="1" x14ac:dyDescent="0.25">
      <c r="A26" s="281"/>
      <c r="B26" s="274" t="s">
        <v>358</v>
      </c>
      <c r="C26" s="269"/>
      <c r="D26" s="281"/>
      <c r="E26" s="281"/>
      <c r="F26" s="288"/>
      <c r="G26" s="281"/>
      <c r="H26" s="279"/>
      <c r="I26" s="285"/>
      <c r="J26" s="280"/>
      <c r="K26" s="285"/>
      <c r="L26" s="280"/>
      <c r="M26" s="285"/>
      <c r="N26" s="281"/>
      <c r="O26" s="288"/>
      <c r="Q26" s="288"/>
      <c r="R26" s="285"/>
      <c r="S26" s="280"/>
      <c r="T26" s="285"/>
      <c r="U26" s="280"/>
      <c r="V26" s="285"/>
      <c r="W26" s="285"/>
    </row>
    <row r="27" spans="1:23" ht="20.100000000000001" customHeight="1" x14ac:dyDescent="0.25">
      <c r="A27" s="284"/>
      <c r="B27" s="274" t="s">
        <v>634</v>
      </c>
      <c r="C27" s="269"/>
      <c r="D27" s="286"/>
      <c r="E27" s="286"/>
      <c r="F27" s="285"/>
      <c r="G27" s="281"/>
      <c r="I27" s="288"/>
      <c r="K27" s="288"/>
      <c r="M27" s="288"/>
      <c r="O27" s="285"/>
      <c r="P27" s="280"/>
      <c r="Q27" s="285"/>
      <c r="R27" s="285"/>
      <c r="S27" s="280"/>
      <c r="T27" s="285"/>
      <c r="U27" s="280"/>
      <c r="V27" s="285"/>
      <c r="W27" s="285"/>
    </row>
    <row r="28" spans="1:23" ht="20.100000000000001" customHeight="1" x14ac:dyDescent="0.25">
      <c r="A28" s="285"/>
      <c r="B28" s="274" t="s">
        <v>793</v>
      </c>
      <c r="C28" s="269"/>
      <c r="D28" s="284"/>
      <c r="E28" s="281"/>
      <c r="F28" s="285"/>
      <c r="G28" s="281"/>
      <c r="H28" s="279"/>
      <c r="I28" s="285"/>
      <c r="J28" s="280"/>
      <c r="K28" s="285"/>
      <c r="L28" s="280"/>
      <c r="M28" s="285"/>
      <c r="N28" s="281"/>
      <c r="O28" s="285"/>
      <c r="P28" s="280"/>
      <c r="Q28" s="285"/>
      <c r="R28" s="285"/>
      <c r="S28" s="280"/>
      <c r="T28" s="285"/>
      <c r="U28" s="280"/>
      <c r="V28" s="285"/>
      <c r="W28" s="285"/>
    </row>
    <row r="29" spans="1:23" ht="20.100000000000001" customHeight="1" x14ac:dyDescent="0.25">
      <c r="A29" s="286"/>
      <c r="B29" s="274" t="s">
        <v>678</v>
      </c>
      <c r="C29" s="269"/>
      <c r="D29" s="281"/>
      <c r="E29" s="286"/>
      <c r="F29" s="285"/>
      <c r="G29" s="286"/>
      <c r="H29" s="279"/>
      <c r="I29" s="285"/>
      <c r="J29" s="280"/>
      <c r="K29" s="285"/>
      <c r="L29" s="280"/>
      <c r="M29" s="285"/>
      <c r="N29" s="281"/>
      <c r="O29" s="288"/>
      <c r="Q29" s="288"/>
      <c r="R29" s="285"/>
      <c r="S29" s="280"/>
      <c r="T29" s="285"/>
      <c r="U29" s="280"/>
      <c r="V29" s="285"/>
      <c r="W29" s="285"/>
    </row>
    <row r="30" spans="1:23" ht="20.100000000000001" customHeight="1" x14ac:dyDescent="0.25">
      <c r="A30" s="285"/>
      <c r="B30" s="274" t="s">
        <v>263</v>
      </c>
      <c r="C30" s="269"/>
      <c r="D30" s="281"/>
      <c r="E30" s="281"/>
      <c r="F30" s="287"/>
      <c r="G30" s="284"/>
      <c r="I30" s="288"/>
      <c r="K30" s="288"/>
      <c r="M30" s="288"/>
      <c r="O30" s="285"/>
      <c r="P30" s="280"/>
      <c r="Q30" s="285"/>
      <c r="R30" s="285"/>
      <c r="S30" s="280"/>
      <c r="T30" s="285"/>
      <c r="U30" s="280"/>
      <c r="V30" s="285"/>
      <c r="W30" s="285"/>
    </row>
    <row r="31" spans="1:23" ht="20.100000000000001" customHeight="1" x14ac:dyDescent="0.25">
      <c r="A31" s="281"/>
      <c r="B31" s="274" t="s">
        <v>267</v>
      </c>
      <c r="C31" s="269"/>
      <c r="D31" s="286"/>
      <c r="E31" s="286"/>
      <c r="F31" s="288"/>
      <c r="G31" s="281"/>
      <c r="H31" s="279"/>
      <c r="I31" s="285"/>
      <c r="J31" s="280"/>
      <c r="K31" s="285"/>
      <c r="L31" s="280"/>
      <c r="M31" s="285"/>
      <c r="N31" s="281"/>
      <c r="O31" s="285"/>
      <c r="P31" s="285"/>
      <c r="Q31" s="281"/>
      <c r="R31" s="285"/>
      <c r="S31" s="280"/>
      <c r="T31" s="285"/>
      <c r="U31" s="280"/>
      <c r="V31" s="285"/>
      <c r="W31" s="285"/>
    </row>
    <row r="32" spans="1:23" ht="20.100000000000001" customHeight="1" x14ac:dyDescent="0.25">
      <c r="A32" s="284"/>
      <c r="B32" s="274" t="s">
        <v>248</v>
      </c>
      <c r="C32" s="269"/>
      <c r="D32" s="284"/>
      <c r="E32" s="284"/>
      <c r="F32" s="285"/>
      <c r="G32" s="281"/>
      <c r="I32" s="288"/>
      <c r="K32" s="288"/>
      <c r="M32" s="288"/>
      <c r="O32" s="288"/>
      <c r="Q32" s="288"/>
      <c r="R32" s="285"/>
      <c r="S32" s="280"/>
      <c r="T32" s="285"/>
      <c r="U32" s="280"/>
      <c r="V32" s="285"/>
      <c r="W32" s="285"/>
    </row>
    <row r="33" spans="1:23" ht="20.100000000000001" customHeight="1" x14ac:dyDescent="0.25">
      <c r="A33" s="285"/>
      <c r="B33" s="274" t="s">
        <v>454</v>
      </c>
      <c r="C33" s="269"/>
      <c r="D33" s="281"/>
      <c r="E33" s="281"/>
      <c r="F33" s="285"/>
      <c r="G33" s="281"/>
      <c r="H33" s="279"/>
      <c r="I33" s="285"/>
      <c r="J33" s="280"/>
      <c r="K33" s="285"/>
      <c r="L33" s="280"/>
      <c r="M33" s="285"/>
      <c r="N33" s="281"/>
      <c r="O33" s="285"/>
      <c r="P33" s="280"/>
      <c r="Q33" s="285"/>
      <c r="R33" s="285"/>
      <c r="S33" s="280"/>
      <c r="T33" s="285"/>
      <c r="U33" s="280"/>
      <c r="V33" s="285"/>
      <c r="W33" s="285"/>
    </row>
    <row r="34" spans="1:23" ht="20.100000000000001" customHeight="1" x14ac:dyDescent="0.25">
      <c r="A34" s="286"/>
      <c r="B34" s="274" t="s">
        <v>363</v>
      </c>
      <c r="C34" s="269"/>
      <c r="D34" s="281"/>
      <c r="E34" s="286"/>
      <c r="F34" s="287"/>
      <c r="G34" s="281"/>
      <c r="H34" s="279"/>
      <c r="I34" s="285"/>
      <c r="J34" s="280"/>
      <c r="K34" s="285"/>
      <c r="L34" s="280"/>
      <c r="M34" s="285"/>
      <c r="N34" s="281"/>
      <c r="O34" s="288"/>
      <c r="Q34" s="288"/>
      <c r="R34" s="285"/>
      <c r="S34" s="280"/>
      <c r="T34" s="285"/>
      <c r="U34" s="280"/>
      <c r="V34" s="285"/>
      <c r="W34" s="285"/>
    </row>
    <row r="35" spans="1:23" ht="20.100000000000001" customHeight="1" x14ac:dyDescent="0.25">
      <c r="A35" s="285"/>
      <c r="B35" s="274" t="s">
        <v>393</v>
      </c>
      <c r="C35" s="269"/>
      <c r="D35" s="286"/>
      <c r="E35" s="281"/>
      <c r="F35" s="288"/>
      <c r="G35" s="281"/>
      <c r="H35" s="279"/>
      <c r="I35" s="285"/>
      <c r="J35" s="280"/>
      <c r="K35" s="285"/>
      <c r="L35" s="280"/>
      <c r="M35" s="285"/>
      <c r="N35" s="281"/>
      <c r="O35" s="285"/>
      <c r="P35" s="280"/>
      <c r="Q35" s="285"/>
      <c r="R35" s="285"/>
      <c r="S35" s="280"/>
      <c r="T35" s="285"/>
      <c r="U35" s="280"/>
      <c r="V35" s="285"/>
      <c r="W35" s="285"/>
    </row>
    <row r="36" spans="1:23" ht="20.100000000000001" customHeight="1" x14ac:dyDescent="0.25">
      <c r="A36" s="281"/>
      <c r="B36" s="274" t="s">
        <v>450</v>
      </c>
      <c r="C36" s="269"/>
      <c r="D36" s="284"/>
      <c r="E36" s="286"/>
      <c r="F36" s="285"/>
      <c r="G36" s="286"/>
      <c r="I36" s="288"/>
      <c r="K36" s="288"/>
      <c r="M36" s="288"/>
      <c r="O36" s="288"/>
      <c r="Q36" s="288"/>
      <c r="R36" s="285"/>
      <c r="S36" s="280"/>
      <c r="T36" s="285"/>
      <c r="U36" s="280"/>
      <c r="V36" s="285"/>
      <c r="W36" s="285"/>
    </row>
    <row r="37" spans="1:23" ht="20.100000000000001" customHeight="1" x14ac:dyDescent="0.25">
      <c r="A37" s="284"/>
      <c r="B37" s="274" t="s">
        <v>434</v>
      </c>
      <c r="C37" s="269"/>
      <c r="D37" s="281"/>
      <c r="E37" s="281"/>
      <c r="F37" s="285"/>
      <c r="G37" s="284"/>
      <c r="H37" s="279"/>
      <c r="I37" s="285"/>
      <c r="J37" s="280"/>
      <c r="K37" s="285"/>
      <c r="L37" s="280"/>
      <c r="M37" s="285"/>
      <c r="N37" s="281"/>
      <c r="O37" s="285"/>
      <c r="P37" s="280"/>
      <c r="Q37" s="285"/>
      <c r="R37" s="285"/>
      <c r="S37" s="280"/>
      <c r="T37" s="285"/>
      <c r="U37" s="280"/>
      <c r="V37" s="285"/>
      <c r="W37" s="285"/>
    </row>
    <row r="38" spans="1:23" ht="20.100000000000001" customHeight="1" x14ac:dyDescent="0.25">
      <c r="A38" s="284"/>
      <c r="B38" s="275" t="s">
        <v>827</v>
      </c>
      <c r="C38" s="275" t="s">
        <v>853</v>
      </c>
      <c r="D38" s="284"/>
      <c r="E38" s="286"/>
      <c r="F38" s="285"/>
      <c r="G38" s="284"/>
      <c r="I38" s="288"/>
      <c r="K38" s="288"/>
      <c r="M38" s="288"/>
      <c r="O38" s="288"/>
      <c r="Q38" s="288"/>
      <c r="R38" s="285"/>
      <c r="S38" s="280"/>
      <c r="T38" s="285"/>
      <c r="U38" s="280"/>
      <c r="V38" s="285"/>
      <c r="W38" s="285"/>
    </row>
    <row r="39" spans="1:23" ht="20.100000000000001" customHeight="1" x14ac:dyDescent="0.25">
      <c r="A39" s="285"/>
      <c r="B39" s="274" t="s">
        <v>436</v>
      </c>
      <c r="C39" s="269"/>
      <c r="D39" s="281"/>
      <c r="E39" s="281"/>
      <c r="F39" s="285"/>
      <c r="G39" s="281"/>
      <c r="H39" s="279"/>
      <c r="I39" s="285"/>
      <c r="J39" s="280"/>
      <c r="K39" s="285"/>
      <c r="L39" s="280"/>
      <c r="M39" s="285"/>
      <c r="N39" s="281"/>
      <c r="O39" s="285"/>
      <c r="P39" s="280"/>
      <c r="Q39" s="285"/>
      <c r="R39" s="285"/>
      <c r="S39" s="280"/>
      <c r="T39" s="285"/>
      <c r="U39" s="280"/>
      <c r="V39" s="285"/>
      <c r="W39" s="285"/>
    </row>
    <row r="40" spans="1:23" ht="20.100000000000001" customHeight="1" x14ac:dyDescent="0.25">
      <c r="A40" s="286"/>
      <c r="B40" s="274" t="s">
        <v>401</v>
      </c>
      <c r="C40" s="269"/>
      <c r="D40" s="286"/>
      <c r="E40" s="286"/>
      <c r="F40" s="287"/>
      <c r="G40" s="281"/>
      <c r="H40" s="279"/>
      <c r="I40" s="285"/>
      <c r="J40" s="280"/>
      <c r="K40" s="285"/>
      <c r="L40" s="280"/>
      <c r="M40" s="285"/>
      <c r="N40" s="281"/>
      <c r="O40" s="288"/>
      <c r="Q40" s="288"/>
      <c r="R40" s="285"/>
      <c r="S40" s="280"/>
      <c r="T40" s="285"/>
      <c r="U40" s="280"/>
      <c r="V40" s="285"/>
      <c r="W40" s="285"/>
    </row>
    <row r="41" spans="1:23" ht="20.100000000000001" customHeight="1" x14ac:dyDescent="0.25">
      <c r="A41" s="285"/>
      <c r="B41" s="274" t="s">
        <v>445</v>
      </c>
      <c r="C41" s="269"/>
      <c r="D41" s="284"/>
      <c r="E41" s="281"/>
      <c r="F41" s="288"/>
      <c r="G41" s="281"/>
      <c r="I41" s="288"/>
      <c r="K41" s="288"/>
      <c r="M41" s="288"/>
      <c r="O41" s="285"/>
      <c r="P41" s="280"/>
      <c r="Q41" s="285"/>
      <c r="R41" s="285"/>
      <c r="S41" s="280"/>
      <c r="T41" s="285"/>
      <c r="U41" s="280"/>
      <c r="V41" s="285"/>
      <c r="W41" s="285"/>
    </row>
    <row r="42" spans="1:23" ht="20.100000000000001" customHeight="1" x14ac:dyDescent="0.25">
      <c r="A42" s="281"/>
      <c r="B42" s="274" t="s">
        <v>255</v>
      </c>
      <c r="C42" s="269"/>
      <c r="D42" s="281"/>
      <c r="E42" s="286"/>
      <c r="F42" s="285"/>
      <c r="G42" s="281"/>
      <c r="H42" s="279"/>
      <c r="I42" s="285"/>
      <c r="J42" s="280"/>
      <c r="K42" s="285"/>
      <c r="L42" s="280"/>
      <c r="M42" s="285"/>
      <c r="N42" s="281"/>
      <c r="O42" s="285"/>
      <c r="P42" s="285"/>
      <c r="Q42" s="281"/>
      <c r="R42" s="285"/>
      <c r="S42" s="280"/>
      <c r="T42" s="285"/>
      <c r="U42" s="280"/>
      <c r="V42" s="285"/>
      <c r="W42" s="285"/>
    </row>
    <row r="43" spans="1:23" ht="20.100000000000001" customHeight="1" x14ac:dyDescent="0.25">
      <c r="A43" s="284"/>
      <c r="B43" s="274" t="s">
        <v>216</v>
      </c>
      <c r="C43" s="269"/>
      <c r="D43" s="281"/>
      <c r="E43" s="284"/>
      <c r="F43" s="287"/>
      <c r="G43" s="281"/>
      <c r="H43" s="279"/>
      <c r="I43" s="285"/>
      <c r="J43" s="280"/>
      <c r="K43" s="285"/>
      <c r="L43" s="280"/>
      <c r="M43" s="285"/>
      <c r="N43" s="281"/>
      <c r="O43" s="288"/>
      <c r="Q43" s="288"/>
      <c r="R43" s="285"/>
      <c r="S43" s="280"/>
      <c r="T43" s="285"/>
      <c r="U43" s="280"/>
      <c r="V43" s="285"/>
      <c r="W43" s="285"/>
    </row>
    <row r="44" spans="1:23" ht="20.100000000000001" customHeight="1" x14ac:dyDescent="0.25">
      <c r="A44" s="285"/>
      <c r="B44" s="274" t="s">
        <v>767</v>
      </c>
      <c r="C44" s="269"/>
      <c r="D44" s="286"/>
      <c r="E44" s="281"/>
      <c r="F44" s="287"/>
      <c r="G44" s="286"/>
      <c r="I44" s="288"/>
      <c r="K44" s="288"/>
      <c r="M44" s="288"/>
      <c r="O44" s="285"/>
      <c r="P44" s="280"/>
      <c r="Q44" s="285"/>
      <c r="R44" s="285"/>
      <c r="S44" s="280"/>
      <c r="T44" s="285"/>
      <c r="U44" s="280"/>
      <c r="V44" s="285"/>
      <c r="W44" s="285"/>
    </row>
    <row r="45" spans="1:23" ht="20.100000000000001" customHeight="1" x14ac:dyDescent="0.25">
      <c r="A45" s="286"/>
      <c r="B45" s="274" t="s">
        <v>789</v>
      </c>
      <c r="C45" s="269"/>
      <c r="D45" s="284"/>
      <c r="E45" s="286"/>
      <c r="F45" s="280"/>
      <c r="G45" s="285"/>
      <c r="H45" s="279"/>
      <c r="I45" s="285"/>
      <c r="J45" s="280"/>
      <c r="K45" s="285"/>
      <c r="L45" s="280"/>
      <c r="M45" s="285"/>
      <c r="N45" s="281"/>
      <c r="O45" s="288"/>
      <c r="Q45" s="288"/>
      <c r="R45" s="285"/>
      <c r="S45" s="280"/>
      <c r="T45" s="285"/>
      <c r="U45" s="280"/>
      <c r="V45" s="285"/>
      <c r="W45" s="285"/>
    </row>
    <row r="46" spans="1:23" ht="20.100000000000001" customHeight="1" x14ac:dyDescent="0.25">
      <c r="A46" s="285"/>
      <c r="B46" s="274" t="s">
        <v>791</v>
      </c>
      <c r="C46" s="269"/>
      <c r="D46" s="281"/>
      <c r="E46" s="281"/>
      <c r="F46" s="285"/>
      <c r="G46" s="281"/>
      <c r="I46" s="288"/>
      <c r="K46" s="288"/>
      <c r="M46" s="288"/>
      <c r="O46" s="285"/>
      <c r="P46" s="280"/>
      <c r="Q46" s="285"/>
      <c r="R46" s="285"/>
      <c r="S46" s="280"/>
      <c r="T46" s="285"/>
      <c r="U46" s="280"/>
      <c r="V46" s="285"/>
      <c r="W46" s="285"/>
    </row>
    <row r="47" spans="1:23" ht="20.100000000000001" customHeight="1" x14ac:dyDescent="0.25">
      <c r="A47" s="281"/>
      <c r="B47" s="274" t="s">
        <v>762</v>
      </c>
      <c r="C47" s="269"/>
      <c r="D47" s="281"/>
      <c r="E47" s="286"/>
      <c r="F47" s="285"/>
      <c r="G47" s="281"/>
      <c r="H47" s="279"/>
      <c r="I47" s="285"/>
      <c r="J47" s="280"/>
      <c r="K47" s="285"/>
      <c r="L47" s="280"/>
      <c r="M47" s="285"/>
      <c r="N47" s="281"/>
      <c r="O47" s="288"/>
      <c r="Q47" s="288"/>
      <c r="R47" s="285"/>
      <c r="S47" s="280"/>
      <c r="T47" s="285"/>
      <c r="U47" s="280"/>
      <c r="V47" s="285"/>
      <c r="W47" s="285"/>
    </row>
    <row r="48" spans="1:23" ht="20.100000000000001" customHeight="1" x14ac:dyDescent="0.25">
      <c r="A48" s="284"/>
      <c r="B48" s="274" t="s">
        <v>561</v>
      </c>
      <c r="C48" s="269"/>
      <c r="D48" s="286"/>
      <c r="E48" s="281"/>
      <c r="F48" s="287"/>
      <c r="G48" s="281"/>
      <c r="H48" s="279"/>
      <c r="I48" s="285"/>
      <c r="J48" s="280"/>
      <c r="K48" s="285"/>
      <c r="L48" s="280"/>
      <c r="M48" s="285"/>
      <c r="N48" s="281"/>
      <c r="O48" s="285"/>
      <c r="P48" s="280"/>
      <c r="Q48" s="285"/>
      <c r="R48" s="285"/>
      <c r="S48" s="280"/>
      <c r="T48" s="285"/>
      <c r="U48" s="280"/>
      <c r="V48" s="285"/>
      <c r="W48" s="285"/>
    </row>
    <row r="49" spans="1:23" ht="20.100000000000001" customHeight="1" x14ac:dyDescent="0.25">
      <c r="A49" s="285"/>
      <c r="B49" s="274" t="s">
        <v>554</v>
      </c>
      <c r="C49" s="269"/>
      <c r="D49" s="284"/>
      <c r="E49" s="281"/>
      <c r="F49" s="293"/>
      <c r="G49" s="281"/>
      <c r="H49" s="279"/>
      <c r="I49" s="285"/>
      <c r="J49" s="280"/>
      <c r="K49" s="285"/>
      <c r="L49" s="280"/>
      <c r="M49" s="285"/>
      <c r="N49" s="281"/>
      <c r="O49" s="285"/>
      <c r="P49" s="280"/>
      <c r="Q49" s="285"/>
      <c r="R49" s="285"/>
      <c r="S49" s="280"/>
      <c r="T49" s="285"/>
      <c r="U49" s="280"/>
      <c r="V49" s="285"/>
      <c r="W49" s="285"/>
    </row>
    <row r="50" spans="1:23" ht="20.100000000000001" customHeight="1" x14ac:dyDescent="0.25">
      <c r="A50" s="286"/>
      <c r="B50" s="274" t="s">
        <v>671</v>
      </c>
      <c r="C50" s="269"/>
      <c r="D50" s="281"/>
      <c r="E50" s="281"/>
      <c r="F50" s="285"/>
      <c r="G50" s="281"/>
      <c r="I50" s="288"/>
      <c r="K50" s="288"/>
      <c r="M50" s="288"/>
      <c r="O50" s="288"/>
      <c r="Q50" s="288"/>
      <c r="R50" s="285"/>
      <c r="S50" s="280"/>
      <c r="T50" s="285"/>
      <c r="U50" s="280"/>
      <c r="V50" s="285"/>
      <c r="W50" s="285"/>
    </row>
    <row r="51" spans="1:23" ht="20.100000000000001" customHeight="1" x14ac:dyDescent="0.25">
      <c r="A51" s="285"/>
      <c r="B51" s="274" t="s">
        <v>664</v>
      </c>
      <c r="C51" s="269"/>
      <c r="D51" s="281"/>
      <c r="E51" s="286"/>
      <c r="F51" s="285"/>
      <c r="G51" s="286"/>
      <c r="H51" s="279"/>
      <c r="I51" s="285"/>
      <c r="J51" s="280"/>
      <c r="K51" s="285"/>
      <c r="L51" s="280"/>
      <c r="M51" s="285"/>
      <c r="N51" s="281"/>
      <c r="O51" s="285"/>
      <c r="P51" s="280"/>
      <c r="Q51" s="285"/>
      <c r="R51" s="285"/>
      <c r="S51" s="280"/>
      <c r="T51" s="285"/>
      <c r="U51" s="280"/>
      <c r="V51" s="285"/>
      <c r="W51" s="285"/>
    </row>
    <row r="52" spans="1:23" ht="20.100000000000001" customHeight="1" x14ac:dyDescent="0.25">
      <c r="A52" s="281"/>
      <c r="B52" s="274" t="s">
        <v>685</v>
      </c>
      <c r="C52" s="269"/>
      <c r="D52" s="286"/>
      <c r="E52" s="284"/>
      <c r="F52" s="285"/>
      <c r="G52" s="284"/>
      <c r="I52" s="288"/>
      <c r="K52" s="288"/>
      <c r="M52" s="288"/>
      <c r="O52" s="285"/>
      <c r="P52" s="285"/>
      <c r="Q52" s="281"/>
      <c r="R52" s="285"/>
      <c r="S52" s="280"/>
      <c r="T52" s="285"/>
      <c r="U52" s="280"/>
      <c r="V52" s="285"/>
      <c r="W52" s="285"/>
    </row>
    <row r="53" spans="1:23" ht="20.100000000000001" customHeight="1" x14ac:dyDescent="0.25">
      <c r="A53" s="284"/>
      <c r="B53" s="274" t="s">
        <v>687</v>
      </c>
      <c r="C53" s="269"/>
      <c r="D53" s="284"/>
      <c r="E53" s="281"/>
      <c r="F53" s="287"/>
      <c r="G53" s="281"/>
      <c r="H53" s="279"/>
      <c r="I53" s="285"/>
      <c r="J53" s="280"/>
      <c r="K53" s="285"/>
      <c r="L53" s="280"/>
      <c r="M53" s="285"/>
      <c r="N53" s="281"/>
      <c r="O53" s="288"/>
      <c r="Q53" s="288"/>
      <c r="R53" s="285"/>
      <c r="S53" s="280"/>
      <c r="T53" s="285"/>
      <c r="U53" s="280"/>
      <c r="V53" s="285"/>
      <c r="W53" s="285"/>
    </row>
    <row r="54" spans="1:23" ht="20.100000000000001" customHeight="1" x14ac:dyDescent="0.25">
      <c r="A54" s="285"/>
      <c r="B54" s="274" t="s">
        <v>852</v>
      </c>
      <c r="C54" s="269"/>
      <c r="D54" s="281"/>
      <c r="E54" s="286"/>
      <c r="F54" s="288"/>
      <c r="G54" s="281"/>
      <c r="H54" s="279"/>
      <c r="I54" s="285"/>
      <c r="J54" s="280"/>
      <c r="K54" s="285"/>
      <c r="L54" s="280"/>
      <c r="M54" s="285"/>
      <c r="N54" s="281"/>
      <c r="O54" s="285"/>
      <c r="P54" s="280"/>
      <c r="Q54" s="285"/>
      <c r="R54" s="285"/>
      <c r="S54" s="280"/>
      <c r="T54" s="285"/>
      <c r="U54" s="280"/>
      <c r="V54" s="285"/>
      <c r="W54" s="285"/>
    </row>
    <row r="55" spans="1:23" ht="20.100000000000001" customHeight="1" x14ac:dyDescent="0.25">
      <c r="A55" s="286"/>
      <c r="B55" s="274" t="s">
        <v>781</v>
      </c>
      <c r="C55" s="269"/>
      <c r="D55" s="281"/>
      <c r="E55" s="281"/>
      <c r="F55" s="285"/>
      <c r="G55" s="281"/>
      <c r="H55" s="279"/>
      <c r="I55" s="285"/>
      <c r="J55" s="280"/>
      <c r="K55" s="285"/>
      <c r="L55" s="280"/>
      <c r="M55" s="285"/>
      <c r="N55" s="281"/>
      <c r="O55" s="288"/>
      <c r="Q55" s="288"/>
      <c r="R55" s="285"/>
      <c r="S55" s="280"/>
      <c r="T55" s="285"/>
      <c r="U55" s="280"/>
      <c r="V55" s="285"/>
      <c r="W55" s="285"/>
    </row>
    <row r="56" spans="1:23" ht="20.100000000000001" customHeight="1" x14ac:dyDescent="0.25">
      <c r="A56" s="285"/>
      <c r="B56" s="274" t="s">
        <v>760</v>
      </c>
      <c r="C56" s="269"/>
      <c r="D56" s="286"/>
      <c r="E56" s="286"/>
      <c r="F56" s="285"/>
      <c r="G56" s="281"/>
      <c r="I56" s="288"/>
      <c r="K56" s="288"/>
      <c r="M56" s="288"/>
      <c r="O56" s="285"/>
      <c r="P56" s="280"/>
      <c r="Q56" s="285"/>
      <c r="R56" s="285"/>
      <c r="S56" s="280"/>
      <c r="T56" s="285"/>
      <c r="U56" s="280"/>
      <c r="V56" s="285"/>
      <c r="W56" s="285"/>
    </row>
    <row r="57" spans="1:23" ht="20.100000000000001" customHeight="1" x14ac:dyDescent="0.25">
      <c r="A57" s="281"/>
      <c r="B57" s="274" t="s">
        <v>782</v>
      </c>
      <c r="C57" s="269"/>
      <c r="D57" s="284"/>
      <c r="E57" s="281"/>
      <c r="F57" s="285"/>
      <c r="G57" s="281"/>
      <c r="H57" s="279"/>
      <c r="I57" s="285"/>
      <c r="J57" s="280"/>
      <c r="K57" s="285"/>
      <c r="L57" s="280"/>
      <c r="M57" s="285"/>
      <c r="N57" s="281"/>
      <c r="O57" s="288"/>
      <c r="Q57" s="288"/>
      <c r="R57" s="285"/>
      <c r="S57" s="280"/>
      <c r="T57" s="285"/>
      <c r="U57" s="280"/>
      <c r="V57" s="285"/>
      <c r="W57" s="285"/>
    </row>
    <row r="58" spans="1:23" ht="20.100000000000001" customHeight="1" x14ac:dyDescent="0.25">
      <c r="A58" s="284"/>
      <c r="B58" s="274" t="s">
        <v>776</v>
      </c>
      <c r="C58" s="269"/>
      <c r="D58" s="281"/>
      <c r="E58" s="281"/>
      <c r="F58" s="287"/>
      <c r="G58" s="286"/>
      <c r="H58" s="279"/>
      <c r="I58" s="285"/>
      <c r="J58" s="280"/>
      <c r="K58" s="285"/>
      <c r="L58" s="280"/>
      <c r="M58" s="285"/>
      <c r="N58" s="281"/>
      <c r="O58" s="285"/>
      <c r="P58" s="280"/>
      <c r="Q58" s="285"/>
      <c r="R58" s="285"/>
      <c r="S58" s="280"/>
      <c r="T58" s="285"/>
      <c r="U58" s="280"/>
      <c r="V58" s="285"/>
      <c r="W58" s="285"/>
    </row>
    <row r="59" spans="1:23" ht="20.100000000000001" customHeight="1" x14ac:dyDescent="0.25">
      <c r="A59" s="285"/>
      <c r="B59" s="274" t="s">
        <v>768</v>
      </c>
      <c r="C59" s="269"/>
      <c r="D59" s="281"/>
      <c r="E59" s="286"/>
      <c r="F59" s="288"/>
      <c r="G59" s="284"/>
      <c r="H59" s="279"/>
      <c r="I59" s="285"/>
      <c r="J59" s="280"/>
      <c r="K59" s="285"/>
      <c r="L59" s="280"/>
      <c r="M59" s="285"/>
      <c r="N59" s="281"/>
      <c r="O59" s="285"/>
      <c r="P59" s="280"/>
      <c r="Q59" s="285"/>
      <c r="R59" s="285"/>
      <c r="S59" s="280"/>
      <c r="T59" s="285"/>
      <c r="U59" s="280"/>
      <c r="V59" s="285"/>
      <c r="W59" s="285"/>
    </row>
    <row r="60" spans="1:23" ht="20.100000000000001" customHeight="1" x14ac:dyDescent="0.25">
      <c r="A60" s="286"/>
      <c r="B60" s="274" t="s">
        <v>790</v>
      </c>
      <c r="C60" s="269"/>
      <c r="D60" s="286"/>
      <c r="E60" s="281"/>
      <c r="F60" s="285"/>
      <c r="G60" s="281"/>
      <c r="H60" s="285"/>
      <c r="I60" s="288"/>
      <c r="K60" s="288"/>
      <c r="M60" s="288"/>
      <c r="O60" s="288"/>
      <c r="Q60" s="288"/>
      <c r="R60" s="285"/>
      <c r="S60" s="280"/>
      <c r="T60" s="285"/>
      <c r="U60" s="280"/>
      <c r="V60" s="285"/>
      <c r="W60" s="285"/>
    </row>
    <row r="61" spans="1:23" ht="20.100000000000001" customHeight="1" x14ac:dyDescent="0.25">
      <c r="A61" s="285"/>
      <c r="B61" s="274" t="s">
        <v>251</v>
      </c>
      <c r="C61" s="269"/>
      <c r="D61" s="284"/>
      <c r="E61" s="286"/>
      <c r="F61" s="285"/>
      <c r="G61" s="281"/>
      <c r="H61" s="279"/>
      <c r="I61" s="285"/>
      <c r="J61" s="280"/>
      <c r="K61" s="285"/>
      <c r="L61" s="280"/>
      <c r="M61" s="285"/>
      <c r="N61" s="281"/>
      <c r="O61" s="285"/>
      <c r="P61" s="280"/>
      <c r="Q61" s="285"/>
      <c r="R61" s="285"/>
      <c r="S61" s="280"/>
      <c r="T61" s="285"/>
      <c r="U61" s="280"/>
      <c r="V61" s="285"/>
      <c r="W61" s="285"/>
    </row>
    <row r="62" spans="1:23" ht="20.100000000000001" customHeight="1" x14ac:dyDescent="0.25">
      <c r="A62" s="281"/>
      <c r="B62" s="274" t="s">
        <v>774</v>
      </c>
      <c r="C62" s="269"/>
      <c r="D62" s="281"/>
      <c r="E62" s="281"/>
      <c r="F62" s="287"/>
      <c r="G62" s="281"/>
      <c r="I62" s="288"/>
      <c r="K62" s="288"/>
      <c r="M62" s="288"/>
      <c r="O62" s="285"/>
      <c r="P62" s="285"/>
      <c r="Q62" s="281"/>
      <c r="R62" s="285"/>
      <c r="S62" s="280"/>
      <c r="T62" s="285"/>
      <c r="U62" s="280"/>
      <c r="V62" s="285"/>
      <c r="W62" s="285"/>
    </row>
    <row r="63" spans="1:23" ht="20.100000000000001" customHeight="1" x14ac:dyDescent="0.25">
      <c r="A63" s="284"/>
      <c r="B63" s="274" t="s">
        <v>682</v>
      </c>
      <c r="C63" s="269"/>
      <c r="D63" s="281"/>
      <c r="E63" s="286"/>
      <c r="F63" s="288"/>
      <c r="G63" s="281"/>
      <c r="H63" s="279"/>
      <c r="I63" s="285"/>
      <c r="J63" s="280"/>
      <c r="K63" s="285"/>
      <c r="L63" s="280"/>
      <c r="M63" s="285"/>
      <c r="N63" s="281"/>
      <c r="O63" s="288"/>
      <c r="Q63" s="288"/>
      <c r="R63" s="285"/>
      <c r="S63" s="280"/>
      <c r="T63" s="285"/>
      <c r="U63" s="280"/>
      <c r="V63" s="285"/>
      <c r="W63" s="285"/>
    </row>
    <row r="64" spans="1:23" ht="20.100000000000001" customHeight="1" x14ac:dyDescent="0.25">
      <c r="A64" s="285"/>
      <c r="B64" s="274" t="s">
        <v>236</v>
      </c>
      <c r="C64" s="269"/>
      <c r="D64" s="286"/>
      <c r="E64" s="284"/>
      <c r="F64" s="285"/>
      <c r="G64" s="281"/>
      <c r="I64" s="288"/>
      <c r="K64" s="288"/>
      <c r="M64" s="288"/>
      <c r="O64" s="285"/>
      <c r="P64" s="280"/>
      <c r="Q64" s="285"/>
      <c r="R64" s="285"/>
      <c r="S64" s="280"/>
      <c r="T64" s="285"/>
      <c r="U64" s="280"/>
      <c r="V64" s="285"/>
      <c r="W64" s="285"/>
    </row>
    <row r="65" spans="1:23" ht="20.100000000000001" customHeight="1" x14ac:dyDescent="0.25">
      <c r="A65" s="286"/>
      <c r="B65" s="274" t="s">
        <v>787</v>
      </c>
      <c r="C65" s="269"/>
      <c r="D65" s="284"/>
      <c r="E65" s="281"/>
      <c r="F65" s="285"/>
      <c r="G65" s="286"/>
      <c r="H65" s="279"/>
      <c r="I65" s="285"/>
      <c r="J65" s="280"/>
      <c r="K65" s="285"/>
      <c r="L65" s="280"/>
      <c r="M65" s="285"/>
      <c r="N65" s="281"/>
      <c r="O65" s="288"/>
      <c r="Q65" s="288"/>
      <c r="R65" s="285"/>
      <c r="S65" s="280"/>
      <c r="T65" s="285"/>
      <c r="U65" s="280"/>
      <c r="V65" s="285"/>
      <c r="W65" s="285"/>
    </row>
    <row r="66" spans="1:23" ht="20.100000000000001" customHeight="1" x14ac:dyDescent="0.25">
      <c r="A66" s="285"/>
      <c r="B66" s="274" t="s">
        <v>807</v>
      </c>
      <c r="C66" s="269"/>
      <c r="D66" s="281"/>
      <c r="E66" s="284"/>
      <c r="F66" s="285"/>
      <c r="G66" s="284"/>
      <c r="H66" s="279"/>
      <c r="I66" s="285"/>
      <c r="J66" s="280"/>
      <c r="K66" s="285"/>
      <c r="L66" s="280"/>
      <c r="M66" s="285"/>
      <c r="N66" s="281"/>
      <c r="O66" s="285"/>
      <c r="P66" s="280"/>
      <c r="Q66" s="285"/>
      <c r="R66" s="285"/>
      <c r="S66" s="280"/>
      <c r="T66" s="285"/>
      <c r="U66" s="280"/>
      <c r="V66" s="285"/>
      <c r="W66" s="285"/>
    </row>
    <row r="67" spans="1:23" ht="20.100000000000001" customHeight="1" x14ac:dyDescent="0.25">
      <c r="A67" s="281"/>
      <c r="B67" s="274" t="s">
        <v>859</v>
      </c>
      <c r="C67" s="269"/>
      <c r="D67" s="282"/>
      <c r="E67" s="329"/>
      <c r="F67" s="286"/>
      <c r="G67" s="281"/>
      <c r="H67" s="285"/>
      <c r="I67" s="288"/>
      <c r="K67" s="288"/>
      <c r="M67" s="288"/>
      <c r="O67" s="288"/>
      <c r="Q67" s="288"/>
      <c r="R67" s="285"/>
      <c r="S67" s="280"/>
      <c r="T67" s="285"/>
      <c r="U67" s="280"/>
      <c r="V67" s="285"/>
      <c r="W67" s="285"/>
    </row>
    <row r="68" spans="1:23" ht="20.100000000000001" customHeight="1" x14ac:dyDescent="0.25">
      <c r="A68" s="284"/>
      <c r="B68" s="274" t="s">
        <v>816</v>
      </c>
      <c r="C68" s="269"/>
      <c r="D68" s="284"/>
      <c r="E68" s="285"/>
      <c r="F68" s="288"/>
      <c r="G68" s="281"/>
      <c r="H68" s="279"/>
      <c r="I68" s="285"/>
      <c r="J68" s="280"/>
      <c r="K68" s="285"/>
      <c r="L68" s="280"/>
      <c r="M68" s="285"/>
      <c r="N68" s="281"/>
      <c r="O68" s="285"/>
      <c r="P68" s="280"/>
      <c r="Q68" s="285"/>
      <c r="R68" s="285"/>
      <c r="S68" s="280"/>
      <c r="T68" s="285"/>
      <c r="U68" s="280"/>
      <c r="V68" s="285"/>
      <c r="W68" s="285"/>
    </row>
    <row r="69" spans="1:23" ht="20.100000000000001" customHeight="1" x14ac:dyDescent="0.25">
      <c r="A69" s="285"/>
      <c r="B69" s="274" t="s">
        <v>814</v>
      </c>
      <c r="C69" s="269"/>
      <c r="D69" s="281"/>
      <c r="E69" s="281"/>
      <c r="F69" s="285"/>
      <c r="G69" s="281"/>
      <c r="I69" s="288"/>
      <c r="K69" s="288"/>
      <c r="M69" s="288"/>
      <c r="O69" s="285"/>
      <c r="P69" s="280"/>
      <c r="Q69" s="285"/>
      <c r="R69" s="285"/>
      <c r="S69" s="280"/>
      <c r="T69" s="285"/>
      <c r="U69" s="280"/>
      <c r="V69" s="285"/>
      <c r="W69" s="285"/>
    </row>
    <row r="70" spans="1:23" ht="20.100000000000001" customHeight="1" x14ac:dyDescent="0.25">
      <c r="A70" s="286"/>
      <c r="B70" s="274" t="s">
        <v>706</v>
      </c>
      <c r="C70" s="269"/>
      <c r="D70" s="286"/>
      <c r="E70" s="281"/>
      <c r="F70" s="285"/>
      <c r="G70" s="281"/>
      <c r="H70" s="279"/>
      <c r="I70" s="285"/>
      <c r="J70" s="280"/>
      <c r="K70" s="285"/>
      <c r="L70" s="280"/>
      <c r="M70" s="285"/>
      <c r="N70" s="281"/>
      <c r="O70" s="288"/>
      <c r="Q70" s="288"/>
      <c r="R70" s="285"/>
      <c r="S70" s="280"/>
      <c r="T70" s="285"/>
      <c r="U70" s="280"/>
      <c r="V70" s="285"/>
      <c r="W70" s="285"/>
    </row>
    <row r="71" spans="1:23" ht="20.100000000000001" customHeight="1" x14ac:dyDescent="0.25">
      <c r="A71" s="285"/>
      <c r="B71" s="274" t="s">
        <v>724</v>
      </c>
      <c r="C71" s="269"/>
      <c r="D71" s="284"/>
      <c r="E71" s="286"/>
      <c r="F71" s="285"/>
      <c r="G71" s="281"/>
      <c r="I71" s="288"/>
      <c r="K71" s="288"/>
      <c r="M71" s="288"/>
      <c r="O71" s="285"/>
      <c r="P71" s="280"/>
      <c r="Q71" s="285"/>
      <c r="R71" s="285"/>
      <c r="S71" s="280"/>
      <c r="T71" s="285"/>
      <c r="U71" s="280"/>
      <c r="V71" s="285"/>
      <c r="W71" s="285"/>
    </row>
    <row r="72" spans="1:23" ht="20.100000000000001" customHeight="1" x14ac:dyDescent="0.25">
      <c r="A72" s="281"/>
      <c r="B72" s="270" t="s">
        <v>821</v>
      </c>
      <c r="C72" s="269"/>
      <c r="D72" s="281"/>
      <c r="E72" s="281"/>
      <c r="F72" s="287"/>
      <c r="G72" s="286"/>
      <c r="H72" s="279"/>
      <c r="I72" s="285"/>
      <c r="J72" s="280"/>
      <c r="K72" s="285"/>
      <c r="L72" s="280"/>
      <c r="M72" s="285"/>
      <c r="N72" s="281"/>
      <c r="O72" s="285"/>
      <c r="P72" s="285"/>
      <c r="Q72" s="281"/>
      <c r="R72" s="285"/>
      <c r="S72" s="280"/>
      <c r="T72" s="285"/>
      <c r="U72" s="280"/>
      <c r="V72" s="285"/>
      <c r="W72" s="285"/>
    </row>
    <row r="73" spans="1:23" ht="20.100000000000001" customHeight="1" x14ac:dyDescent="0.25">
      <c r="A73" s="284"/>
      <c r="B73" s="270" t="s">
        <v>669</v>
      </c>
      <c r="C73" s="269"/>
      <c r="D73" s="286"/>
      <c r="E73" s="286"/>
      <c r="G73" s="293"/>
      <c r="H73" s="279"/>
      <c r="I73" s="285"/>
      <c r="J73" s="280"/>
      <c r="K73" s="285"/>
      <c r="L73" s="280"/>
      <c r="M73" s="285"/>
      <c r="N73" s="281"/>
      <c r="O73" s="285"/>
      <c r="P73" s="280"/>
      <c r="Q73" s="285"/>
      <c r="R73" s="285"/>
      <c r="S73" s="280"/>
      <c r="T73" s="285"/>
      <c r="U73" s="280"/>
      <c r="V73" s="285"/>
      <c r="W73" s="285"/>
    </row>
    <row r="74" spans="1:23" ht="20.100000000000001" customHeight="1" x14ac:dyDescent="0.25">
      <c r="A74" s="328"/>
      <c r="B74" s="327"/>
      <c r="C74" s="326"/>
      <c r="D74" s="293"/>
      <c r="E74" s="286"/>
      <c r="F74" s="293"/>
      <c r="G74" s="293"/>
      <c r="H74" s="191"/>
      <c r="I74" s="288"/>
      <c r="J74" s="191"/>
      <c r="K74" s="288"/>
      <c r="L74" s="191"/>
      <c r="M74" s="288"/>
      <c r="N74" s="191"/>
      <c r="O74" s="288"/>
      <c r="Q74" s="288"/>
      <c r="R74" s="285"/>
      <c r="S74" s="280"/>
      <c r="T74" s="285"/>
      <c r="U74" s="280"/>
      <c r="V74" s="285"/>
      <c r="W74" s="285"/>
    </row>
    <row r="75" spans="1:23" ht="20.100000000000001" customHeight="1" x14ac:dyDescent="0.25">
      <c r="A75" s="284"/>
      <c r="B75" s="275" t="s">
        <v>827</v>
      </c>
      <c r="C75" s="275" t="s">
        <v>853</v>
      </c>
      <c r="D75" s="330"/>
      <c r="E75" s="286"/>
      <c r="F75" s="285"/>
      <c r="G75" s="293"/>
      <c r="H75" s="279"/>
      <c r="I75" s="285"/>
      <c r="J75" s="280"/>
      <c r="K75" s="285"/>
      <c r="L75" s="280"/>
      <c r="M75" s="285"/>
      <c r="N75" s="281"/>
      <c r="O75" s="288"/>
      <c r="Q75" s="288"/>
      <c r="R75" s="285"/>
      <c r="S75" s="280"/>
      <c r="T75" s="285"/>
      <c r="U75" s="280"/>
      <c r="V75" s="285"/>
      <c r="W75" s="285"/>
    </row>
    <row r="76" spans="1:23" ht="20.100000000000001" customHeight="1" x14ac:dyDescent="0.25">
      <c r="A76" s="285"/>
      <c r="B76" s="276" t="s">
        <v>732</v>
      </c>
      <c r="C76" s="277"/>
      <c r="D76" s="331"/>
      <c r="E76" s="281"/>
      <c r="F76" s="280"/>
      <c r="G76" s="285"/>
      <c r="I76" s="288"/>
      <c r="K76" s="288"/>
      <c r="M76" s="288"/>
      <c r="O76" s="285"/>
      <c r="P76" s="280"/>
      <c r="Q76" s="285"/>
      <c r="R76" s="285"/>
      <c r="S76" s="280"/>
      <c r="T76" s="285"/>
      <c r="U76" s="280"/>
      <c r="V76" s="285"/>
      <c r="W76" s="285"/>
    </row>
    <row r="77" spans="1:23" ht="20.100000000000001" customHeight="1" x14ac:dyDescent="0.25">
      <c r="A77" s="286"/>
      <c r="B77" s="202" t="s">
        <v>751</v>
      </c>
      <c r="C77" s="202"/>
      <c r="D77" s="281"/>
      <c r="E77" s="286"/>
      <c r="F77" s="279"/>
      <c r="G77" s="285"/>
      <c r="H77" s="279"/>
      <c r="I77" s="285"/>
      <c r="J77" s="280"/>
      <c r="K77" s="285"/>
      <c r="L77" s="280"/>
      <c r="M77" s="285"/>
      <c r="N77" s="281"/>
      <c r="O77" s="288"/>
      <c r="Q77" s="288"/>
      <c r="R77" s="285"/>
      <c r="S77" s="280"/>
      <c r="T77" s="285"/>
      <c r="U77" s="280"/>
      <c r="V77" s="285"/>
      <c r="W77" s="285"/>
    </row>
    <row r="78" spans="1:23" ht="20.100000000000001" customHeight="1" x14ac:dyDescent="0.25">
      <c r="A78" s="285"/>
      <c r="B78" s="202" t="s">
        <v>856</v>
      </c>
      <c r="C78" s="202"/>
      <c r="D78" s="286"/>
      <c r="E78" s="284"/>
      <c r="F78" s="279"/>
      <c r="G78" s="285"/>
      <c r="H78" s="285"/>
      <c r="I78" s="288"/>
      <c r="K78" s="288"/>
      <c r="M78" s="288"/>
      <c r="O78" s="285"/>
      <c r="P78" s="280"/>
      <c r="Q78" s="285"/>
      <c r="R78" s="285"/>
      <c r="S78" s="280"/>
      <c r="T78" s="285"/>
      <c r="U78" s="280"/>
      <c r="V78" s="285"/>
      <c r="W78" s="285"/>
    </row>
    <row r="79" spans="1:23" ht="20.100000000000001" customHeight="1" x14ac:dyDescent="0.25">
      <c r="A79" s="281"/>
      <c r="B79" s="202" t="s">
        <v>710</v>
      </c>
      <c r="C79" s="202"/>
      <c r="D79" s="284"/>
      <c r="E79" s="281"/>
      <c r="F79" s="283"/>
      <c r="G79" s="285"/>
      <c r="H79" s="279"/>
      <c r="I79" s="285"/>
      <c r="J79" s="280"/>
      <c r="K79" s="285"/>
      <c r="L79" s="280"/>
      <c r="M79" s="285"/>
      <c r="N79" s="281"/>
      <c r="O79" s="288"/>
      <c r="Q79" s="288"/>
      <c r="R79" s="285"/>
      <c r="S79" s="280"/>
      <c r="T79" s="285"/>
      <c r="U79" s="280"/>
      <c r="V79" s="285"/>
      <c r="W79" s="285"/>
    </row>
    <row r="80" spans="1:23" ht="20.100000000000001" customHeight="1" x14ac:dyDescent="0.25">
      <c r="A80" s="284"/>
      <c r="B80" s="325" t="s">
        <v>837</v>
      </c>
      <c r="C80" s="202"/>
      <c r="D80" s="281"/>
      <c r="E80" s="286"/>
      <c r="G80" s="285"/>
      <c r="I80" s="288"/>
      <c r="K80" s="288"/>
      <c r="M80" s="288"/>
      <c r="O80" s="285"/>
      <c r="P80" s="280"/>
      <c r="Q80" s="285"/>
      <c r="R80" s="285"/>
      <c r="S80" s="280"/>
      <c r="T80" s="285"/>
      <c r="U80" s="280"/>
      <c r="V80" s="285"/>
      <c r="W80" s="285"/>
    </row>
    <row r="81" spans="1:23" ht="20.100000000000001" customHeight="1" x14ac:dyDescent="0.25">
      <c r="A81" s="285"/>
      <c r="B81" s="202" t="s">
        <v>839</v>
      </c>
      <c r="C81" s="202"/>
      <c r="D81" s="286"/>
      <c r="E81" s="281"/>
      <c r="F81" s="280"/>
      <c r="G81" s="287"/>
      <c r="H81" s="279"/>
      <c r="I81" s="285"/>
      <c r="J81" s="280"/>
      <c r="K81" s="285"/>
      <c r="L81" s="280"/>
      <c r="M81" s="285"/>
      <c r="N81" s="281"/>
      <c r="O81" s="285"/>
      <c r="P81" s="280"/>
      <c r="Q81" s="285"/>
      <c r="R81" s="285"/>
      <c r="S81" s="280"/>
      <c r="T81" s="285"/>
      <c r="U81" s="280"/>
      <c r="V81" s="285"/>
      <c r="W81" s="285"/>
    </row>
    <row r="82" spans="1:23" ht="20.100000000000001" customHeight="1" x14ac:dyDescent="0.25">
      <c r="A82" s="286"/>
      <c r="B82" s="202" t="s">
        <v>840</v>
      </c>
      <c r="C82" s="202"/>
      <c r="D82" s="285"/>
      <c r="E82" s="286"/>
      <c r="F82" s="279"/>
      <c r="G82" s="288"/>
      <c r="I82" s="288"/>
      <c r="K82" s="288"/>
      <c r="M82" s="288"/>
      <c r="O82" s="288"/>
      <c r="Q82" s="288"/>
      <c r="R82" s="285"/>
      <c r="S82" s="280"/>
      <c r="T82" s="285"/>
      <c r="U82" s="280"/>
      <c r="V82" s="285"/>
      <c r="W82" s="285"/>
    </row>
    <row r="83" spans="1:23" ht="20.100000000000001" customHeight="1" x14ac:dyDescent="0.25">
      <c r="A83" s="285"/>
      <c r="B83" s="202" t="s">
        <v>844</v>
      </c>
      <c r="C83" s="202"/>
      <c r="D83" s="285"/>
      <c r="E83" s="281"/>
      <c r="F83" s="283"/>
      <c r="G83" s="285"/>
      <c r="H83" s="279"/>
      <c r="I83" s="285"/>
      <c r="J83" s="280"/>
      <c r="K83" s="285"/>
      <c r="L83" s="280"/>
      <c r="M83" s="285"/>
      <c r="N83" s="281"/>
      <c r="O83" s="285"/>
      <c r="P83" s="280"/>
      <c r="Q83" s="285"/>
      <c r="R83" s="285"/>
      <c r="S83" s="280"/>
      <c r="T83" s="285"/>
      <c r="U83" s="280"/>
      <c r="V83" s="285"/>
      <c r="W83" s="285"/>
    </row>
    <row r="84" spans="1:23" ht="20.100000000000001" customHeight="1" x14ac:dyDescent="0.25">
      <c r="A84" s="285"/>
      <c r="B84" s="202" t="s">
        <v>858</v>
      </c>
      <c r="C84" s="202"/>
      <c r="D84" s="285"/>
      <c r="E84" s="281"/>
      <c r="F84" s="283"/>
      <c r="G84" s="285"/>
      <c r="H84" s="279"/>
      <c r="I84" s="285"/>
      <c r="J84" s="280"/>
      <c r="K84" s="285"/>
      <c r="L84" s="280"/>
      <c r="M84" s="285"/>
      <c r="N84" s="281"/>
      <c r="O84" s="285"/>
      <c r="P84" s="280"/>
      <c r="Q84" s="285"/>
      <c r="R84" s="285"/>
      <c r="S84" s="280"/>
      <c r="T84" s="285"/>
      <c r="U84" s="280"/>
      <c r="V84" s="285"/>
      <c r="W84" s="285"/>
    </row>
    <row r="85" spans="1:23" ht="20.100000000000001" customHeight="1" x14ac:dyDescent="0.25">
      <c r="A85" s="285"/>
      <c r="B85" s="202" t="s">
        <v>291</v>
      </c>
      <c r="C85" s="202"/>
      <c r="D85" s="285"/>
      <c r="E85" s="281"/>
      <c r="F85" s="283"/>
      <c r="G85" s="285"/>
      <c r="H85" s="279"/>
      <c r="I85" s="285"/>
      <c r="J85" s="280"/>
      <c r="K85" s="285"/>
      <c r="L85" s="280"/>
      <c r="M85" s="285"/>
      <c r="N85" s="281"/>
      <c r="O85" s="285"/>
      <c r="P85" s="280"/>
      <c r="Q85" s="285"/>
      <c r="R85" s="285"/>
      <c r="S85" s="280"/>
      <c r="T85" s="285"/>
      <c r="U85" s="280"/>
      <c r="V85" s="285"/>
      <c r="W85" s="285"/>
    </row>
    <row r="86" spans="1:23" ht="20.100000000000001" customHeight="1" x14ac:dyDescent="0.25">
      <c r="A86" s="285"/>
      <c r="B86" s="202" t="s">
        <v>289</v>
      </c>
      <c r="C86" s="202"/>
      <c r="D86" s="285"/>
      <c r="E86" s="281"/>
      <c r="F86" s="283"/>
      <c r="G86" s="285"/>
      <c r="H86" s="279"/>
      <c r="I86" s="285"/>
      <c r="J86" s="280"/>
      <c r="K86" s="285"/>
      <c r="L86" s="280"/>
      <c r="M86" s="285"/>
      <c r="N86" s="281"/>
      <c r="O86" s="285"/>
      <c r="P86" s="280"/>
      <c r="Q86" s="285"/>
      <c r="R86" s="285"/>
      <c r="S86" s="280"/>
      <c r="T86" s="285"/>
      <c r="U86" s="280"/>
      <c r="V86" s="285"/>
      <c r="W86" s="285"/>
    </row>
    <row r="87" spans="1:23" x14ac:dyDescent="0.25">
      <c r="A87" s="286"/>
      <c r="B87" s="293"/>
      <c r="C87" s="293"/>
      <c r="D87" s="285"/>
      <c r="E87" s="286"/>
      <c r="F87" s="279"/>
      <c r="G87" s="285"/>
      <c r="I87" s="288"/>
      <c r="K87" s="288"/>
      <c r="M87" s="288"/>
      <c r="O87" s="288"/>
      <c r="Q87" s="288"/>
      <c r="R87" s="285"/>
      <c r="S87" s="280"/>
      <c r="T87" s="285"/>
      <c r="U87" s="280"/>
      <c r="V87" s="285"/>
      <c r="W87" s="285"/>
    </row>
    <row r="88" spans="1:23" x14ac:dyDescent="0.25">
      <c r="A88" s="285"/>
      <c r="B88" s="285"/>
      <c r="C88" s="285"/>
      <c r="D88" s="285"/>
      <c r="E88" s="281"/>
      <c r="F88" s="283"/>
      <c r="G88" s="287"/>
      <c r="H88" s="279"/>
      <c r="I88" s="285"/>
      <c r="J88" s="280"/>
      <c r="K88" s="285"/>
      <c r="L88" s="280"/>
      <c r="M88" s="285"/>
      <c r="N88" s="281"/>
      <c r="O88" s="285"/>
      <c r="P88" s="280"/>
      <c r="Q88" s="285"/>
      <c r="R88" s="285"/>
      <c r="S88" s="280"/>
      <c r="T88" s="285"/>
      <c r="U88" s="280"/>
      <c r="V88" s="285"/>
      <c r="W88" s="285"/>
    </row>
    <row r="89" spans="1:23" x14ac:dyDescent="0.25">
      <c r="A89" s="281"/>
      <c r="B89" s="285"/>
      <c r="C89" s="285"/>
      <c r="D89" s="285"/>
      <c r="E89" s="286"/>
      <c r="G89" s="288"/>
      <c r="I89" s="288"/>
      <c r="K89" s="288"/>
      <c r="M89" s="288"/>
      <c r="O89" s="288"/>
      <c r="Q89" s="288"/>
      <c r="R89" s="285"/>
      <c r="S89" s="280"/>
      <c r="T89" s="285"/>
      <c r="U89" s="280"/>
      <c r="V89" s="285"/>
      <c r="W89" s="285"/>
    </row>
    <row r="90" spans="1:23" x14ac:dyDescent="0.25">
      <c r="A90" s="284"/>
      <c r="B90" s="287"/>
      <c r="C90" s="285"/>
      <c r="D90" s="285"/>
      <c r="E90" s="284"/>
      <c r="F90" s="280"/>
      <c r="G90" s="285"/>
      <c r="H90" s="279"/>
      <c r="I90" s="285"/>
      <c r="J90" s="280"/>
      <c r="K90" s="285"/>
      <c r="L90" s="280"/>
      <c r="M90" s="285"/>
      <c r="N90" s="281"/>
      <c r="O90" s="285"/>
      <c r="P90" s="280"/>
      <c r="Q90" s="285"/>
      <c r="R90" s="285"/>
      <c r="S90" s="280"/>
      <c r="T90" s="285"/>
      <c r="U90" s="280"/>
      <c r="V90" s="285"/>
      <c r="W90" s="285"/>
    </row>
    <row r="91" spans="1:23" x14ac:dyDescent="0.25">
      <c r="A91" s="285"/>
      <c r="B91" s="288"/>
      <c r="C91" s="287"/>
      <c r="D91" s="285"/>
      <c r="E91" s="281"/>
      <c r="F91" s="285"/>
      <c r="G91" s="281"/>
      <c r="I91" s="288"/>
      <c r="K91" s="288"/>
      <c r="M91" s="288"/>
      <c r="O91" s="285"/>
      <c r="P91" s="280"/>
      <c r="Q91" s="285"/>
      <c r="R91" s="285"/>
      <c r="S91" s="280"/>
      <c r="T91" s="285"/>
      <c r="U91" s="280"/>
      <c r="V91" s="285"/>
      <c r="W91" s="285"/>
    </row>
    <row r="92" spans="1:23" x14ac:dyDescent="0.25">
      <c r="A92" s="286"/>
      <c r="B92" s="293"/>
      <c r="C92" s="288"/>
      <c r="D92" s="285"/>
      <c r="E92" s="286"/>
      <c r="F92" s="285"/>
      <c r="G92" s="281"/>
      <c r="H92" s="279"/>
      <c r="I92" s="285"/>
      <c r="J92" s="280"/>
      <c r="K92" s="285"/>
      <c r="L92" s="280"/>
      <c r="M92" s="285"/>
      <c r="N92" s="281"/>
      <c r="O92" s="288"/>
      <c r="Q92" s="288"/>
      <c r="R92" s="285"/>
      <c r="S92" s="280"/>
      <c r="T92" s="285"/>
      <c r="U92" s="280"/>
      <c r="V92" s="285"/>
      <c r="W92" s="285"/>
    </row>
    <row r="93" spans="1:23" x14ac:dyDescent="0.25">
      <c r="A93" s="285"/>
      <c r="B93" s="285"/>
      <c r="C93" s="293"/>
      <c r="D93" s="285"/>
      <c r="E93" s="281"/>
      <c r="F93" s="287"/>
      <c r="G93" s="281"/>
      <c r="I93" s="288"/>
      <c r="K93" s="288"/>
      <c r="M93" s="288"/>
      <c r="O93" s="285"/>
      <c r="P93" s="280"/>
      <c r="Q93" s="285"/>
      <c r="R93" s="285"/>
      <c r="S93" s="280"/>
      <c r="T93" s="285"/>
      <c r="U93" s="280"/>
      <c r="V93" s="285"/>
      <c r="W93" s="285"/>
    </row>
    <row r="94" spans="1:23" x14ac:dyDescent="0.25">
      <c r="A94" s="281"/>
      <c r="B94" s="287"/>
      <c r="C94" s="293"/>
      <c r="D94" s="285"/>
      <c r="E94" s="286"/>
      <c r="F94" s="285"/>
      <c r="G94" s="281"/>
      <c r="H94" s="279"/>
      <c r="I94" s="285"/>
      <c r="J94" s="280"/>
      <c r="K94" s="285"/>
      <c r="L94" s="280"/>
      <c r="M94" s="285"/>
      <c r="N94" s="281"/>
      <c r="O94" s="285"/>
      <c r="P94" s="285"/>
      <c r="Q94" s="281"/>
      <c r="R94" s="285"/>
      <c r="S94" s="280"/>
      <c r="T94" s="285"/>
      <c r="U94" s="280"/>
      <c r="V94" s="285"/>
      <c r="W94" s="285"/>
    </row>
    <row r="95" spans="1:23" x14ac:dyDescent="0.25">
      <c r="A95" s="284"/>
      <c r="B95" s="287"/>
      <c r="C95" s="293"/>
      <c r="D95" s="285"/>
      <c r="E95" s="281"/>
      <c r="F95" s="287"/>
      <c r="G95" s="286"/>
      <c r="I95" s="288"/>
      <c r="K95" s="288"/>
      <c r="M95" s="288"/>
      <c r="O95" s="288"/>
      <c r="Q95" s="288"/>
      <c r="R95" s="285"/>
      <c r="S95" s="280"/>
      <c r="T95" s="285"/>
      <c r="U95" s="280"/>
      <c r="V95" s="285"/>
      <c r="W95" s="285"/>
    </row>
    <row r="96" spans="1:23" x14ac:dyDescent="0.25">
      <c r="A96" s="285"/>
      <c r="B96" s="285"/>
      <c r="C96" s="293"/>
      <c r="D96" s="285"/>
      <c r="E96" s="281"/>
      <c r="F96" s="288"/>
      <c r="G96" s="284"/>
      <c r="H96" s="279"/>
      <c r="I96" s="285"/>
      <c r="J96" s="280"/>
      <c r="K96" s="285"/>
      <c r="L96" s="280"/>
      <c r="M96" s="285"/>
      <c r="N96" s="281"/>
      <c r="O96" s="285"/>
      <c r="P96" s="280"/>
      <c r="Q96" s="285"/>
      <c r="R96" s="285"/>
      <c r="S96" s="280"/>
      <c r="T96" s="285"/>
      <c r="U96" s="280"/>
      <c r="V96" s="285"/>
      <c r="W96" s="285"/>
    </row>
    <row r="97" spans="1:23" x14ac:dyDescent="0.25">
      <c r="A97" s="286"/>
      <c r="B97" s="287"/>
      <c r="C97" s="285"/>
      <c r="D97" s="285"/>
      <c r="E97" s="286"/>
      <c r="F97" s="285"/>
      <c r="G97" s="281"/>
      <c r="I97" s="288"/>
      <c r="K97" s="288"/>
      <c r="M97" s="288"/>
      <c r="O97" s="288"/>
      <c r="Q97" s="288"/>
      <c r="R97" s="285"/>
      <c r="S97" s="280"/>
      <c r="T97" s="285"/>
      <c r="U97" s="280"/>
      <c r="V97" s="285"/>
      <c r="W97" s="285"/>
    </row>
    <row r="98" spans="1:23" x14ac:dyDescent="0.25">
      <c r="A98" s="285"/>
      <c r="B98" s="285"/>
      <c r="C98" s="285"/>
      <c r="D98" s="285"/>
      <c r="E98" s="284"/>
      <c r="F98" s="287"/>
      <c r="G98" s="281"/>
      <c r="H98" s="279"/>
      <c r="I98" s="285"/>
      <c r="J98" s="280"/>
      <c r="K98" s="285"/>
      <c r="L98" s="280"/>
      <c r="M98" s="285"/>
      <c r="N98" s="281"/>
      <c r="O98" s="285"/>
      <c r="P98" s="280"/>
      <c r="Q98" s="285"/>
      <c r="R98" s="285"/>
      <c r="S98" s="280"/>
      <c r="T98" s="285"/>
      <c r="U98" s="280"/>
      <c r="V98" s="285"/>
      <c r="W98" s="285"/>
    </row>
    <row r="99" spans="1:23" x14ac:dyDescent="0.25">
      <c r="A99" s="281"/>
      <c r="B99" s="287"/>
      <c r="C99" s="292"/>
      <c r="D99" s="285"/>
      <c r="E99" s="281"/>
      <c r="F99" s="288"/>
      <c r="G99" s="281"/>
      <c r="I99" s="288"/>
      <c r="K99" s="288"/>
      <c r="M99" s="288"/>
      <c r="O99" s="288"/>
      <c r="Q99" s="288"/>
      <c r="R99" s="285"/>
      <c r="S99" s="280"/>
      <c r="T99" s="285"/>
      <c r="U99" s="280"/>
      <c r="V99" s="285"/>
      <c r="W99" s="285"/>
    </row>
    <row r="100" spans="1:23" x14ac:dyDescent="0.25">
      <c r="A100" s="284"/>
      <c r="B100" s="288"/>
      <c r="C100" s="285"/>
      <c r="D100" s="285"/>
      <c r="E100" s="286"/>
      <c r="F100" s="285"/>
      <c r="G100" s="281"/>
      <c r="H100" s="279"/>
      <c r="I100" s="285"/>
      <c r="J100" s="280"/>
      <c r="K100" s="285"/>
      <c r="L100" s="280"/>
      <c r="M100" s="285"/>
      <c r="N100" s="281"/>
      <c r="O100" s="285"/>
      <c r="P100" s="280"/>
      <c r="Q100" s="285"/>
      <c r="R100" s="285"/>
      <c r="S100" s="280"/>
      <c r="T100" s="285"/>
      <c r="U100" s="280"/>
      <c r="V100" s="285"/>
      <c r="W100" s="285"/>
    </row>
    <row r="101" spans="1:23" x14ac:dyDescent="0.25">
      <c r="A101" s="285"/>
      <c r="B101" s="293"/>
      <c r="C101" s="288"/>
      <c r="D101" s="285"/>
      <c r="E101" s="281"/>
      <c r="F101" s="285"/>
      <c r="G101" s="281"/>
      <c r="I101" s="288"/>
      <c r="K101" s="288"/>
      <c r="M101" s="288"/>
      <c r="O101" s="285"/>
      <c r="P101" s="280"/>
      <c r="Q101" s="285"/>
      <c r="R101" s="285"/>
      <c r="S101" s="280"/>
      <c r="T101" s="285"/>
      <c r="U101" s="280"/>
      <c r="V101" s="285"/>
      <c r="W101" s="285"/>
    </row>
    <row r="102" spans="1:23" x14ac:dyDescent="0.25">
      <c r="A102" s="286"/>
      <c r="B102" s="293"/>
      <c r="C102" s="293"/>
      <c r="D102" s="285"/>
      <c r="E102" s="286"/>
      <c r="F102" s="285"/>
      <c r="G102" s="286"/>
      <c r="H102" s="279"/>
      <c r="I102" s="285"/>
      <c r="J102" s="280"/>
      <c r="K102" s="285"/>
      <c r="L102" s="280"/>
      <c r="M102" s="285"/>
      <c r="N102" s="281"/>
      <c r="O102" s="288"/>
      <c r="Q102" s="288"/>
      <c r="R102" s="285"/>
      <c r="S102" s="280"/>
      <c r="T102" s="285"/>
      <c r="U102" s="280"/>
      <c r="V102" s="285"/>
      <c r="W102" s="285"/>
    </row>
    <row r="103" spans="1:23" x14ac:dyDescent="0.25">
      <c r="A103" s="285"/>
      <c r="B103" s="293"/>
      <c r="C103" s="293"/>
      <c r="D103" s="285"/>
      <c r="E103" s="281"/>
      <c r="F103" s="287"/>
      <c r="G103" s="284"/>
      <c r="I103" s="288"/>
      <c r="K103" s="288"/>
      <c r="M103" s="288"/>
      <c r="O103" s="285"/>
      <c r="P103" s="280"/>
      <c r="Q103" s="285"/>
      <c r="R103" s="285"/>
      <c r="S103" s="280"/>
      <c r="T103" s="285"/>
      <c r="U103" s="280"/>
      <c r="V103" s="285"/>
      <c r="W103" s="285"/>
    </row>
    <row r="104" spans="1:23" x14ac:dyDescent="0.25">
      <c r="A104" s="281"/>
      <c r="B104" s="293"/>
      <c r="C104" s="293"/>
      <c r="D104" s="285"/>
      <c r="E104" s="281"/>
      <c r="F104" s="288"/>
      <c r="G104" s="281"/>
      <c r="H104" s="279"/>
      <c r="I104" s="285"/>
      <c r="J104" s="280"/>
      <c r="K104" s="285"/>
      <c r="L104" s="280"/>
      <c r="M104" s="285"/>
      <c r="N104" s="281"/>
      <c r="O104" s="285"/>
      <c r="P104" s="285"/>
      <c r="Q104" s="281"/>
      <c r="R104" s="285"/>
      <c r="S104" s="280"/>
      <c r="T104" s="285"/>
      <c r="U104" s="280"/>
      <c r="V104" s="285"/>
      <c r="W104" s="285"/>
    </row>
    <row r="105" spans="1:23" x14ac:dyDescent="0.25">
      <c r="A105" s="284"/>
      <c r="B105" s="285"/>
      <c r="C105" s="293"/>
      <c r="D105" s="285"/>
      <c r="E105" s="286"/>
      <c r="F105" s="285"/>
      <c r="G105" s="281"/>
      <c r="I105" s="288"/>
      <c r="K105" s="288"/>
      <c r="M105" s="288"/>
      <c r="O105" s="303"/>
      <c r="P105" s="295"/>
      <c r="Q105" s="303"/>
      <c r="R105" s="285"/>
      <c r="S105" s="280"/>
      <c r="T105" s="285"/>
      <c r="U105" s="280"/>
      <c r="V105" s="285"/>
      <c r="W105" s="285"/>
    </row>
    <row r="106" spans="1:23" x14ac:dyDescent="0.25">
      <c r="A106" s="285"/>
      <c r="B106" s="285"/>
      <c r="C106" s="293"/>
      <c r="D106" s="285"/>
      <c r="E106" s="281"/>
      <c r="F106" s="285"/>
      <c r="G106" s="281"/>
      <c r="H106" s="279"/>
      <c r="I106" s="285"/>
      <c r="J106" s="280"/>
      <c r="K106" s="285"/>
      <c r="L106" s="280"/>
      <c r="M106" s="285"/>
      <c r="N106" s="279"/>
      <c r="O106" s="292"/>
      <c r="P106" s="304"/>
      <c r="Q106" s="292"/>
      <c r="R106" s="285"/>
      <c r="S106" s="280"/>
      <c r="T106" s="285"/>
      <c r="U106" s="280"/>
      <c r="V106" s="285"/>
      <c r="W106" s="285"/>
    </row>
    <row r="107" spans="1:23" x14ac:dyDescent="0.25">
      <c r="A107" s="286"/>
      <c r="B107" s="285"/>
      <c r="C107" s="285"/>
      <c r="D107" s="285"/>
      <c r="E107" s="286"/>
      <c r="F107" s="285"/>
      <c r="G107" s="281"/>
      <c r="H107" s="282"/>
      <c r="I107" s="287"/>
      <c r="J107" s="282"/>
      <c r="K107" s="287"/>
      <c r="L107" s="286"/>
      <c r="M107" s="287"/>
      <c r="O107" s="303"/>
      <c r="P107" s="295"/>
      <c r="Q107" s="303"/>
      <c r="R107" s="285"/>
      <c r="S107" s="280"/>
      <c r="T107" s="285"/>
      <c r="U107" s="280"/>
      <c r="V107" s="285"/>
      <c r="W107" s="285"/>
    </row>
    <row r="108" spans="1:23" x14ac:dyDescent="0.25">
      <c r="A108" s="285"/>
      <c r="B108" s="285"/>
      <c r="C108" s="293"/>
      <c r="D108" s="285"/>
      <c r="E108" s="286"/>
      <c r="F108" s="285"/>
      <c r="G108" s="286"/>
      <c r="H108" s="286"/>
      <c r="I108" s="286"/>
      <c r="J108" s="286"/>
      <c r="K108" s="286"/>
      <c r="L108" s="286"/>
      <c r="M108" s="286"/>
      <c r="N108" s="280"/>
      <c r="O108" s="292"/>
      <c r="P108" s="304"/>
      <c r="Q108" s="292"/>
      <c r="R108" s="285"/>
      <c r="S108" s="280"/>
      <c r="T108" s="285"/>
      <c r="U108" s="280"/>
      <c r="V108" s="285"/>
      <c r="W108" s="285"/>
    </row>
    <row r="109" spans="1:23" x14ac:dyDescent="0.25">
      <c r="A109" s="286"/>
      <c r="B109" s="285"/>
      <c r="C109" s="293"/>
      <c r="D109" s="285"/>
      <c r="E109" s="286"/>
      <c r="F109" s="285"/>
      <c r="G109" s="286"/>
      <c r="H109" s="286"/>
      <c r="I109" s="286"/>
      <c r="J109" s="286"/>
      <c r="K109" s="286"/>
      <c r="L109" s="286"/>
      <c r="M109" s="286"/>
      <c r="N109" s="280"/>
      <c r="O109" s="303"/>
      <c r="P109" s="295"/>
      <c r="Q109" s="303"/>
      <c r="R109" s="285"/>
      <c r="S109" s="280"/>
      <c r="T109" s="285"/>
      <c r="U109" s="280"/>
      <c r="V109" s="285"/>
      <c r="W109" s="285"/>
    </row>
    <row r="110" spans="1:23" x14ac:dyDescent="0.25">
      <c r="A110" s="285"/>
      <c r="B110" s="285"/>
      <c r="C110" s="293"/>
      <c r="D110" s="285"/>
      <c r="E110" s="286"/>
      <c r="F110" s="285"/>
      <c r="G110" s="286"/>
      <c r="H110" s="286"/>
      <c r="I110" s="286"/>
      <c r="J110" s="286"/>
      <c r="K110" s="286"/>
      <c r="L110" s="286"/>
      <c r="M110" s="286"/>
      <c r="N110" s="285"/>
      <c r="O110" s="292"/>
      <c r="P110" s="304"/>
      <c r="Q110" s="292"/>
      <c r="R110" s="285"/>
      <c r="S110" s="280"/>
      <c r="T110" s="285"/>
      <c r="U110" s="280"/>
      <c r="V110" s="285"/>
      <c r="W110" s="285"/>
    </row>
    <row r="111" spans="1:23" x14ac:dyDescent="0.25">
      <c r="A111" s="281"/>
      <c r="B111" s="285"/>
      <c r="C111" s="293"/>
      <c r="D111" s="285"/>
      <c r="E111" s="286"/>
      <c r="F111" s="285"/>
      <c r="G111" s="286"/>
      <c r="H111" s="286"/>
      <c r="I111" s="286"/>
      <c r="J111" s="286"/>
      <c r="K111" s="286"/>
      <c r="L111" s="286"/>
      <c r="M111" s="286"/>
      <c r="N111" s="285"/>
      <c r="O111" s="292"/>
      <c r="P111" s="304"/>
      <c r="Q111" s="292"/>
      <c r="R111" s="285"/>
      <c r="S111" s="280"/>
      <c r="T111" s="285"/>
      <c r="U111" s="280"/>
      <c r="V111" s="285"/>
      <c r="W111" s="285"/>
    </row>
    <row r="112" spans="1:23" x14ac:dyDescent="0.25">
      <c r="A112" s="284"/>
      <c r="B112" s="285"/>
      <c r="C112" s="293"/>
      <c r="D112" s="285"/>
      <c r="E112" s="281"/>
      <c r="F112" s="285"/>
      <c r="G112" s="281"/>
      <c r="H112" s="281"/>
      <c r="I112" s="281"/>
      <c r="J112" s="281"/>
      <c r="K112" s="281"/>
      <c r="L112" s="281"/>
      <c r="M112" s="281"/>
      <c r="N112" s="285"/>
      <c r="O112" s="303"/>
      <c r="P112" s="295"/>
      <c r="Q112" s="303"/>
      <c r="R112" s="285"/>
      <c r="S112" s="280"/>
      <c r="T112" s="285"/>
      <c r="U112" s="280"/>
      <c r="V112" s="285"/>
      <c r="W112" s="285"/>
    </row>
    <row r="113" spans="1:23" x14ac:dyDescent="0.25">
      <c r="A113" s="281"/>
      <c r="B113" s="285"/>
      <c r="C113" s="285"/>
      <c r="D113" s="285"/>
      <c r="E113" s="286"/>
      <c r="F113" s="285"/>
      <c r="G113" s="286"/>
      <c r="H113" s="286"/>
      <c r="I113" s="286"/>
      <c r="J113" s="286"/>
      <c r="K113" s="286"/>
      <c r="L113" s="286"/>
      <c r="M113" s="286"/>
      <c r="N113" s="285"/>
      <c r="O113" s="292"/>
      <c r="P113" s="304"/>
      <c r="Q113" s="292"/>
      <c r="R113" s="285"/>
      <c r="S113" s="280"/>
      <c r="T113" s="285"/>
      <c r="U113" s="280"/>
      <c r="V113" s="285"/>
      <c r="W113" s="285"/>
    </row>
    <row r="114" spans="1:23" x14ac:dyDescent="0.25">
      <c r="A114" s="285"/>
      <c r="B114" s="285"/>
      <c r="C114" s="293"/>
      <c r="D114" s="285"/>
      <c r="E114" s="286"/>
      <c r="F114" s="285"/>
      <c r="G114" s="286"/>
      <c r="H114" s="286"/>
      <c r="I114" s="286"/>
      <c r="J114" s="286"/>
      <c r="K114" s="286"/>
      <c r="L114" s="286"/>
      <c r="M114" s="286"/>
      <c r="N114" s="285"/>
      <c r="O114" s="292"/>
      <c r="P114" s="304"/>
      <c r="Q114" s="292"/>
      <c r="R114" s="287"/>
      <c r="S114" s="282"/>
      <c r="T114" s="287"/>
      <c r="U114" s="282"/>
      <c r="V114" s="285"/>
    </row>
    <row r="115" spans="1:23" x14ac:dyDescent="0.25">
      <c r="A115" s="284"/>
      <c r="B115" s="289"/>
      <c r="C115" s="289"/>
      <c r="D115" s="289"/>
      <c r="E115" s="289"/>
      <c r="F115" s="293"/>
      <c r="G115" s="289"/>
      <c r="H115" s="289"/>
      <c r="I115" s="289"/>
      <c r="J115" s="289"/>
      <c r="K115" s="289"/>
      <c r="L115" s="289"/>
      <c r="M115" s="289"/>
      <c r="N115" s="293"/>
      <c r="O115" s="295"/>
      <c r="P115" s="305"/>
      <c r="Q115" s="305"/>
      <c r="R115" s="284"/>
      <c r="S115" s="284"/>
      <c r="T115" s="284"/>
    </row>
  </sheetData>
  <mergeCells count="1">
    <mergeCell ref="B7:C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opLeftCell="A51" zoomScale="85" zoomScaleNormal="85" workbookViewId="0">
      <selection activeCell="B67" sqref="B67"/>
    </sheetView>
  </sheetViews>
  <sheetFormatPr defaultRowHeight="15" x14ac:dyDescent="0.25"/>
  <cols>
    <col min="2" max="2" width="23.140625" bestFit="1" customWidth="1"/>
    <col min="3" max="3" width="25.7109375" customWidth="1"/>
  </cols>
  <sheetData>
    <row r="1" spans="1:23" x14ac:dyDescent="0.25">
      <c r="A1" s="285"/>
      <c r="B1" s="292"/>
      <c r="C1" s="280"/>
      <c r="D1" s="285"/>
      <c r="E1" s="281"/>
      <c r="F1" s="280"/>
      <c r="G1" s="285"/>
      <c r="H1" s="285"/>
      <c r="I1" s="285"/>
      <c r="J1" s="280"/>
      <c r="K1" s="285"/>
      <c r="L1" s="285"/>
      <c r="M1" s="281"/>
      <c r="N1" s="283"/>
      <c r="O1" s="285"/>
      <c r="P1" s="285"/>
      <c r="Q1" s="281"/>
      <c r="R1" s="285"/>
      <c r="S1" s="285"/>
      <c r="T1" s="280"/>
      <c r="U1" s="285"/>
      <c r="V1" s="285"/>
      <c r="W1" s="280"/>
    </row>
    <row r="2" spans="1:23" x14ac:dyDescent="0.25">
      <c r="A2" s="286"/>
      <c r="B2" s="287"/>
      <c r="C2" s="285"/>
      <c r="D2" s="287"/>
      <c r="E2" s="286"/>
      <c r="F2" s="285"/>
      <c r="G2" s="281"/>
      <c r="H2" s="285"/>
      <c r="I2" s="288"/>
      <c r="K2" s="288"/>
      <c r="M2" s="288"/>
      <c r="O2" s="288"/>
      <c r="Q2" s="288"/>
      <c r="R2" s="285"/>
      <c r="S2" s="285"/>
      <c r="T2" s="280"/>
      <c r="U2" s="285"/>
      <c r="V2" s="285"/>
      <c r="W2" s="280"/>
    </row>
    <row r="3" spans="1:23" x14ac:dyDescent="0.25">
      <c r="A3" s="285"/>
      <c r="B3" s="285"/>
      <c r="C3" s="280"/>
      <c r="D3" s="285"/>
      <c r="E3" s="281"/>
      <c r="F3" s="285"/>
      <c r="G3" s="281"/>
      <c r="H3" s="279"/>
      <c r="I3" s="285"/>
      <c r="J3" s="280"/>
      <c r="K3" s="285"/>
      <c r="L3" s="280"/>
      <c r="M3" s="285"/>
      <c r="N3" s="281"/>
      <c r="O3" s="285"/>
      <c r="P3" s="280"/>
      <c r="Q3" s="285"/>
      <c r="R3" s="285"/>
      <c r="S3" s="285"/>
      <c r="T3" s="280"/>
      <c r="U3" s="285"/>
      <c r="V3" s="285"/>
      <c r="W3" s="280"/>
    </row>
    <row r="4" spans="1:23" x14ac:dyDescent="0.25">
      <c r="A4" s="281"/>
      <c r="B4" s="285"/>
      <c r="C4" s="279"/>
      <c r="D4" s="287"/>
      <c r="E4" s="286"/>
      <c r="F4" s="287"/>
      <c r="G4" s="286"/>
      <c r="I4" s="288"/>
      <c r="K4" s="288"/>
      <c r="M4" s="288"/>
      <c r="O4" s="288"/>
      <c r="Q4" s="288"/>
      <c r="R4" s="285"/>
      <c r="S4" s="285"/>
      <c r="T4" s="280"/>
      <c r="U4" s="285"/>
      <c r="V4" s="285"/>
      <c r="W4" s="280"/>
    </row>
    <row r="5" spans="1:23" ht="60" customHeight="1" x14ac:dyDescent="0.25">
      <c r="A5" s="284"/>
      <c r="B5" s="285"/>
      <c r="D5" s="288"/>
      <c r="E5" s="284"/>
      <c r="F5" s="302"/>
      <c r="G5" s="290"/>
      <c r="H5" s="279"/>
      <c r="I5" s="285"/>
      <c r="J5" s="280"/>
      <c r="K5" s="285"/>
      <c r="L5" s="280"/>
      <c r="M5" s="285"/>
      <c r="N5" s="281"/>
      <c r="O5" s="285"/>
      <c r="P5" s="280"/>
      <c r="Q5" s="285"/>
      <c r="R5" s="285"/>
      <c r="S5" s="285"/>
      <c r="T5" s="280"/>
      <c r="U5" s="285"/>
      <c r="V5" s="285"/>
      <c r="W5" s="280"/>
    </row>
    <row r="6" spans="1:23" x14ac:dyDescent="0.25">
      <c r="A6" s="281"/>
      <c r="B6" s="299"/>
      <c r="C6" s="300"/>
      <c r="D6" s="285"/>
      <c r="E6" s="281"/>
      <c r="F6" s="285"/>
      <c r="G6" s="281"/>
      <c r="I6" s="288"/>
      <c r="K6" s="288"/>
      <c r="M6" s="288"/>
      <c r="O6" s="288"/>
      <c r="Q6" s="288"/>
      <c r="R6" s="285"/>
      <c r="S6" s="285"/>
      <c r="T6" s="280"/>
      <c r="U6" s="285"/>
      <c r="V6" s="285"/>
      <c r="W6" s="280"/>
    </row>
    <row r="7" spans="1:23" ht="18.75" x14ac:dyDescent="0.3">
      <c r="A7" s="285"/>
      <c r="B7" s="350" t="s">
        <v>849</v>
      </c>
      <c r="C7" s="350"/>
      <c r="D7" s="291"/>
      <c r="E7" s="286"/>
      <c r="F7" s="285"/>
      <c r="G7" s="281"/>
      <c r="H7" s="279"/>
      <c r="I7" s="285"/>
      <c r="J7" s="280"/>
      <c r="K7" s="285"/>
      <c r="L7" s="280"/>
      <c r="M7" s="285"/>
      <c r="N7" s="281"/>
      <c r="O7" s="285"/>
      <c r="P7" s="280"/>
      <c r="Q7" s="285"/>
      <c r="R7" s="285"/>
      <c r="S7" s="285"/>
      <c r="T7" s="280"/>
      <c r="U7" s="285"/>
      <c r="V7" s="285"/>
      <c r="W7" s="280"/>
    </row>
    <row r="8" spans="1:23" x14ac:dyDescent="0.25">
      <c r="A8" s="286"/>
      <c r="B8" s="275" t="s">
        <v>827</v>
      </c>
      <c r="C8" s="301" t="s">
        <v>854</v>
      </c>
      <c r="D8" s="281"/>
      <c r="E8" s="281"/>
      <c r="F8" s="285"/>
      <c r="G8" s="281"/>
      <c r="H8" s="279"/>
      <c r="I8" s="285"/>
      <c r="J8" s="280"/>
      <c r="K8" s="285"/>
      <c r="L8" s="280"/>
      <c r="M8" s="285"/>
      <c r="N8" s="281"/>
      <c r="O8" s="285"/>
      <c r="P8" s="280"/>
      <c r="Q8" s="285"/>
      <c r="R8" s="285"/>
      <c r="S8" s="280"/>
      <c r="T8" s="285"/>
      <c r="U8" s="280"/>
      <c r="V8" s="285"/>
      <c r="W8" s="285"/>
    </row>
    <row r="9" spans="1:23" ht="20.100000000000001" customHeight="1" x14ac:dyDescent="0.25">
      <c r="A9" s="285"/>
      <c r="B9" s="274" t="s">
        <v>794</v>
      </c>
      <c r="C9" s="269"/>
      <c r="D9" s="286"/>
      <c r="E9" s="286"/>
      <c r="F9" s="285"/>
      <c r="G9" s="281"/>
      <c r="I9" s="288"/>
      <c r="K9" s="288"/>
      <c r="M9" s="288"/>
      <c r="O9" s="288"/>
      <c r="Q9" s="288"/>
      <c r="R9" s="285"/>
      <c r="S9" s="280"/>
      <c r="T9" s="285"/>
      <c r="U9" s="280"/>
      <c r="V9" s="285"/>
      <c r="W9" s="285"/>
    </row>
    <row r="10" spans="1:23" ht="20.100000000000001" customHeight="1" x14ac:dyDescent="0.25">
      <c r="A10" s="281"/>
      <c r="B10" s="274" t="s">
        <v>227</v>
      </c>
      <c r="C10" s="269"/>
      <c r="D10" s="281"/>
      <c r="E10" s="281"/>
      <c r="F10" s="285"/>
      <c r="G10" s="296"/>
      <c r="H10" s="279"/>
      <c r="I10" s="285"/>
      <c r="J10" s="280"/>
      <c r="K10" s="285"/>
      <c r="L10" s="280"/>
      <c r="M10" s="285"/>
      <c r="N10" s="281"/>
      <c r="O10" s="285"/>
      <c r="P10" s="280"/>
      <c r="Q10" s="285"/>
      <c r="R10" s="285"/>
      <c r="S10" s="280"/>
      <c r="T10" s="285"/>
      <c r="U10" s="280"/>
      <c r="V10" s="285"/>
      <c r="W10" s="285"/>
    </row>
    <row r="11" spans="1:23" ht="20.100000000000001" customHeight="1" x14ac:dyDescent="0.25">
      <c r="A11" s="284"/>
      <c r="B11" s="274" t="s">
        <v>229</v>
      </c>
      <c r="C11" s="269"/>
      <c r="D11" s="281"/>
      <c r="E11" s="281"/>
      <c r="F11" s="285"/>
      <c r="G11" s="281"/>
      <c r="H11" s="279"/>
      <c r="I11" s="285"/>
      <c r="J11" s="280"/>
      <c r="K11" s="285"/>
      <c r="L11" s="280"/>
      <c r="M11" s="285"/>
      <c r="N11" s="281"/>
      <c r="O11" s="285"/>
      <c r="P11" s="285"/>
      <c r="Q11" s="281"/>
      <c r="R11" s="285"/>
      <c r="S11" s="280"/>
      <c r="T11" s="285"/>
      <c r="U11" s="280"/>
      <c r="V11" s="285"/>
      <c r="W11" s="285"/>
    </row>
    <row r="12" spans="1:23" ht="20.100000000000001" customHeight="1" x14ac:dyDescent="0.25">
      <c r="A12" s="281"/>
      <c r="B12" s="274" t="s">
        <v>779</v>
      </c>
      <c r="C12" s="269"/>
      <c r="D12" s="286"/>
      <c r="E12" s="286"/>
      <c r="F12" s="285"/>
      <c r="G12" s="281"/>
      <c r="H12" s="279"/>
      <c r="I12" s="285"/>
      <c r="J12" s="280"/>
      <c r="K12" s="285"/>
      <c r="L12" s="280"/>
      <c r="M12" s="285"/>
      <c r="N12" s="281"/>
      <c r="O12" s="288"/>
      <c r="Q12" s="288"/>
      <c r="R12" s="285"/>
      <c r="S12" s="280"/>
      <c r="T12" s="285"/>
      <c r="U12" s="280"/>
      <c r="V12" s="285"/>
      <c r="W12" s="285"/>
    </row>
    <row r="13" spans="1:23" ht="20.100000000000001" customHeight="1" x14ac:dyDescent="0.25">
      <c r="A13" s="285"/>
      <c r="B13" s="274" t="s">
        <v>796</v>
      </c>
      <c r="C13" s="269"/>
      <c r="D13" s="281"/>
      <c r="E13" s="281"/>
      <c r="F13" s="285"/>
      <c r="G13" s="281"/>
      <c r="I13" s="288"/>
      <c r="K13" s="288"/>
      <c r="M13" s="288"/>
      <c r="O13" s="285"/>
      <c r="P13" s="280"/>
      <c r="Q13" s="285"/>
      <c r="R13" s="285"/>
      <c r="S13" s="280"/>
      <c r="T13" s="285"/>
      <c r="U13" s="280"/>
      <c r="V13" s="285"/>
      <c r="W13" s="285"/>
    </row>
    <row r="14" spans="1:23" ht="20.100000000000001" customHeight="1" x14ac:dyDescent="0.25">
      <c r="A14" s="286"/>
      <c r="B14" s="274" t="s">
        <v>300</v>
      </c>
      <c r="C14" s="269"/>
      <c r="D14" s="286"/>
      <c r="E14" s="286"/>
      <c r="F14" s="287"/>
      <c r="G14" s="281"/>
      <c r="H14" s="279"/>
      <c r="I14" s="285"/>
      <c r="J14" s="280"/>
      <c r="K14" s="285"/>
      <c r="L14" s="280"/>
      <c r="M14" s="285"/>
      <c r="N14" s="281"/>
      <c r="O14" s="288"/>
      <c r="Q14" s="288"/>
      <c r="R14" s="285"/>
      <c r="S14" s="280"/>
      <c r="T14" s="285"/>
      <c r="U14" s="280"/>
      <c r="V14" s="285"/>
      <c r="W14" s="285"/>
    </row>
    <row r="15" spans="1:23" ht="20.100000000000001" customHeight="1" x14ac:dyDescent="0.25">
      <c r="A15" s="285"/>
      <c r="B15" s="274" t="s">
        <v>828</v>
      </c>
      <c r="C15" s="269"/>
      <c r="D15" s="281"/>
      <c r="E15" s="281"/>
      <c r="F15" s="285"/>
      <c r="G15" s="281"/>
      <c r="H15" s="279"/>
      <c r="I15" s="285"/>
      <c r="J15" s="280"/>
      <c r="K15" s="285"/>
      <c r="L15" s="280"/>
      <c r="M15" s="285"/>
      <c r="N15" s="281"/>
      <c r="O15" s="285"/>
      <c r="P15" s="280"/>
      <c r="Q15" s="285"/>
      <c r="R15" s="285"/>
      <c r="S15" s="280"/>
      <c r="T15" s="285"/>
      <c r="U15" s="280"/>
      <c r="V15" s="285"/>
      <c r="W15" s="285"/>
    </row>
    <row r="16" spans="1:23" ht="20.100000000000001" customHeight="1" x14ac:dyDescent="0.25">
      <c r="A16" s="281"/>
      <c r="B16" s="274" t="s">
        <v>759</v>
      </c>
      <c r="C16" s="269"/>
      <c r="D16" s="286"/>
      <c r="E16" s="286"/>
      <c r="F16" s="285"/>
      <c r="G16" s="286"/>
      <c r="H16" s="279"/>
      <c r="I16" s="285"/>
      <c r="J16" s="280"/>
      <c r="K16" s="285"/>
      <c r="L16" s="280"/>
      <c r="M16" s="285"/>
      <c r="N16" s="281"/>
      <c r="O16" s="288"/>
      <c r="Q16" s="288"/>
      <c r="R16" s="285"/>
      <c r="S16" s="280"/>
      <c r="T16" s="285"/>
      <c r="U16" s="280"/>
      <c r="V16" s="285"/>
      <c r="W16" s="285"/>
    </row>
    <row r="17" spans="1:23" ht="20.100000000000001" customHeight="1" x14ac:dyDescent="0.25">
      <c r="A17" s="284"/>
      <c r="B17" s="274" t="s">
        <v>778</v>
      </c>
      <c r="C17" s="269"/>
      <c r="D17" s="281"/>
      <c r="E17" s="281"/>
      <c r="F17" s="285"/>
      <c r="G17" s="284"/>
      <c r="I17" s="288"/>
      <c r="K17" s="288"/>
      <c r="M17" s="288"/>
      <c r="O17" s="285"/>
      <c r="P17" s="280"/>
      <c r="Q17" s="285"/>
      <c r="R17" s="285"/>
      <c r="S17" s="280"/>
      <c r="T17" s="285"/>
      <c r="U17" s="280"/>
      <c r="V17" s="285"/>
      <c r="W17" s="285"/>
    </row>
    <row r="18" spans="1:23" ht="20.100000000000001" customHeight="1" x14ac:dyDescent="0.25">
      <c r="A18" s="285"/>
      <c r="B18" s="274" t="s">
        <v>798</v>
      </c>
      <c r="C18" s="269"/>
      <c r="D18" s="286"/>
      <c r="E18" s="281"/>
      <c r="F18" s="285"/>
      <c r="G18" s="281"/>
      <c r="H18" s="279"/>
      <c r="I18" s="285"/>
      <c r="J18" s="280"/>
      <c r="K18" s="285"/>
      <c r="L18" s="280"/>
      <c r="M18" s="285"/>
      <c r="N18" s="281"/>
      <c r="O18" s="285"/>
      <c r="P18" s="280"/>
      <c r="Q18" s="285"/>
      <c r="R18" s="285"/>
      <c r="S18" s="280"/>
      <c r="T18" s="285"/>
      <c r="U18" s="280"/>
      <c r="V18" s="285"/>
      <c r="W18" s="285"/>
    </row>
    <row r="19" spans="1:23" ht="20.100000000000001" customHeight="1" x14ac:dyDescent="0.25">
      <c r="A19" s="286"/>
      <c r="B19" s="274" t="s">
        <v>765</v>
      </c>
      <c r="C19" s="269"/>
      <c r="D19" s="284"/>
      <c r="E19" s="286"/>
      <c r="F19" s="285"/>
      <c r="G19" s="281"/>
      <c r="H19" s="279"/>
      <c r="I19" s="285"/>
      <c r="J19" s="280"/>
      <c r="K19" s="285"/>
      <c r="L19" s="280"/>
      <c r="M19" s="285"/>
      <c r="N19" s="281"/>
      <c r="O19" s="288"/>
      <c r="Q19" s="288"/>
      <c r="R19" s="285"/>
      <c r="S19" s="280"/>
      <c r="T19" s="285"/>
      <c r="U19" s="280"/>
      <c r="V19" s="285"/>
      <c r="W19" s="285"/>
    </row>
    <row r="20" spans="1:23" ht="20.100000000000001" customHeight="1" x14ac:dyDescent="0.25">
      <c r="A20" s="285"/>
      <c r="B20" s="274" t="s">
        <v>773</v>
      </c>
      <c r="C20" s="269"/>
      <c r="D20" s="281"/>
      <c r="E20" s="281"/>
      <c r="F20" s="287"/>
      <c r="G20" s="281"/>
      <c r="H20" s="279"/>
      <c r="I20" s="285"/>
      <c r="J20" s="280"/>
      <c r="K20" s="285"/>
      <c r="L20" s="280"/>
      <c r="M20" s="285"/>
      <c r="N20" s="281"/>
      <c r="O20" s="285"/>
      <c r="P20" s="280"/>
      <c r="Q20" s="285"/>
      <c r="R20" s="285"/>
      <c r="S20" s="280"/>
      <c r="T20" s="285"/>
      <c r="U20" s="280"/>
      <c r="V20" s="285"/>
      <c r="W20" s="285"/>
    </row>
    <row r="21" spans="1:23" ht="20.100000000000001" customHeight="1" x14ac:dyDescent="0.25">
      <c r="A21" s="281"/>
      <c r="B21" s="274" t="s">
        <v>772</v>
      </c>
      <c r="C21" s="269"/>
      <c r="D21" s="286"/>
      <c r="E21" s="281"/>
      <c r="F21" s="293"/>
      <c r="G21" s="281"/>
      <c r="H21" s="279"/>
      <c r="I21" s="285"/>
      <c r="J21" s="280"/>
      <c r="K21" s="285"/>
      <c r="L21" s="280"/>
      <c r="M21" s="285"/>
      <c r="N21" s="281"/>
      <c r="O21" s="285"/>
      <c r="P21" s="285"/>
      <c r="Q21" s="281"/>
      <c r="R21" s="285"/>
      <c r="S21" s="280"/>
      <c r="T21" s="285"/>
      <c r="U21" s="280"/>
      <c r="V21" s="285"/>
      <c r="W21" s="285"/>
    </row>
    <row r="22" spans="1:23" ht="20.100000000000001" customHeight="1" x14ac:dyDescent="0.25">
      <c r="A22" s="284"/>
      <c r="B22" s="274" t="s">
        <v>522</v>
      </c>
      <c r="C22" s="269"/>
      <c r="D22" s="281"/>
      <c r="E22" s="286"/>
      <c r="F22" s="285"/>
      <c r="G22" s="286"/>
      <c r="I22" s="288"/>
      <c r="K22" s="288"/>
      <c r="M22" s="288"/>
      <c r="O22" s="288"/>
      <c r="Q22" s="288"/>
      <c r="R22" s="285"/>
      <c r="S22" s="280"/>
      <c r="T22" s="285"/>
      <c r="U22" s="280"/>
      <c r="V22" s="285"/>
      <c r="W22" s="285"/>
    </row>
    <row r="23" spans="1:23" ht="20.100000000000001" customHeight="1" x14ac:dyDescent="0.25">
      <c r="A23" s="285"/>
      <c r="B23" s="274" t="s">
        <v>526</v>
      </c>
      <c r="C23" s="269"/>
      <c r="D23" s="286"/>
      <c r="E23" s="281"/>
      <c r="F23" s="285"/>
      <c r="G23" s="284"/>
      <c r="H23" s="279"/>
      <c r="I23" s="285"/>
      <c r="J23" s="280"/>
      <c r="K23" s="285"/>
      <c r="L23" s="280"/>
      <c r="M23" s="285"/>
      <c r="N23" s="281"/>
      <c r="O23" s="285"/>
      <c r="P23" s="280"/>
      <c r="Q23" s="285"/>
      <c r="R23" s="285"/>
      <c r="S23" s="280"/>
      <c r="T23" s="285"/>
      <c r="U23" s="280"/>
      <c r="V23" s="285"/>
      <c r="W23" s="285"/>
    </row>
    <row r="24" spans="1:23" ht="20.100000000000001" customHeight="1" x14ac:dyDescent="0.25">
      <c r="A24" s="286"/>
      <c r="B24" s="274" t="s">
        <v>788</v>
      </c>
      <c r="C24" s="269"/>
      <c r="D24" s="284"/>
      <c r="E24" s="286"/>
      <c r="F24" s="285"/>
      <c r="G24" s="281"/>
      <c r="H24" s="279"/>
      <c r="I24" s="285"/>
      <c r="J24" s="280"/>
      <c r="K24" s="285"/>
      <c r="L24" s="280"/>
      <c r="M24" s="285"/>
      <c r="N24" s="281"/>
      <c r="O24" s="288"/>
      <c r="Q24" s="288"/>
      <c r="R24" s="285"/>
      <c r="S24" s="280"/>
      <c r="T24" s="285"/>
      <c r="U24" s="280"/>
      <c r="V24" s="285"/>
      <c r="W24" s="285"/>
    </row>
    <row r="25" spans="1:23" ht="20.100000000000001" customHeight="1" x14ac:dyDescent="0.25">
      <c r="A25" s="285"/>
      <c r="B25" s="274" t="s">
        <v>763</v>
      </c>
      <c r="C25" s="269"/>
      <c r="D25" s="281"/>
      <c r="E25" s="281"/>
      <c r="F25" s="287"/>
      <c r="G25" s="281"/>
      <c r="I25" s="288"/>
      <c r="K25" s="288"/>
      <c r="M25" s="288"/>
      <c r="O25" s="285"/>
      <c r="P25" s="280"/>
      <c r="Q25" s="285"/>
      <c r="R25" s="285"/>
      <c r="S25" s="280"/>
      <c r="T25" s="285"/>
      <c r="U25" s="280"/>
      <c r="V25" s="285"/>
      <c r="W25" s="285"/>
    </row>
    <row r="26" spans="1:23" ht="20.100000000000001" customHeight="1" x14ac:dyDescent="0.25">
      <c r="A26" s="281"/>
      <c r="B26" s="274" t="s">
        <v>358</v>
      </c>
      <c r="C26" s="269"/>
      <c r="D26" s="281"/>
      <c r="E26" s="281"/>
      <c r="F26" s="288"/>
      <c r="G26" s="281"/>
      <c r="H26" s="279"/>
      <c r="I26" s="285"/>
      <c r="J26" s="280"/>
      <c r="K26" s="285"/>
      <c r="L26" s="280"/>
      <c r="M26" s="285"/>
      <c r="N26" s="281"/>
      <c r="O26" s="288"/>
      <c r="Q26" s="288"/>
      <c r="R26" s="285"/>
      <c r="S26" s="280"/>
      <c r="T26" s="285"/>
      <c r="U26" s="280"/>
      <c r="V26" s="285"/>
      <c r="W26" s="285"/>
    </row>
    <row r="27" spans="1:23" ht="20.100000000000001" customHeight="1" x14ac:dyDescent="0.25">
      <c r="A27" s="284"/>
      <c r="B27" s="274" t="s">
        <v>634</v>
      </c>
      <c r="C27" s="269"/>
      <c r="D27" s="286"/>
      <c r="E27" s="286"/>
      <c r="F27" s="285"/>
      <c r="G27" s="281"/>
      <c r="I27" s="288"/>
      <c r="K27" s="288"/>
      <c r="M27" s="288"/>
      <c r="O27" s="285"/>
      <c r="P27" s="280"/>
      <c r="Q27" s="285"/>
      <c r="R27" s="285"/>
      <c r="S27" s="280"/>
      <c r="T27" s="285"/>
      <c r="U27" s="280"/>
      <c r="V27" s="285"/>
      <c r="W27" s="285"/>
    </row>
    <row r="28" spans="1:23" ht="20.100000000000001" customHeight="1" x14ac:dyDescent="0.25">
      <c r="A28" s="285"/>
      <c r="B28" s="274" t="s">
        <v>793</v>
      </c>
      <c r="C28" s="269"/>
      <c r="D28" s="284"/>
      <c r="E28" s="281"/>
      <c r="F28" s="285"/>
      <c r="G28" s="281"/>
      <c r="H28" s="279"/>
      <c r="I28" s="285"/>
      <c r="J28" s="280"/>
      <c r="K28" s="285"/>
      <c r="L28" s="280"/>
      <c r="M28" s="285"/>
      <c r="N28" s="281"/>
      <c r="O28" s="285"/>
      <c r="P28" s="280"/>
      <c r="Q28" s="285"/>
      <c r="R28" s="285"/>
      <c r="S28" s="280"/>
      <c r="T28" s="285"/>
      <c r="U28" s="280"/>
      <c r="V28" s="285"/>
      <c r="W28" s="285"/>
    </row>
    <row r="29" spans="1:23" ht="20.100000000000001" customHeight="1" x14ac:dyDescent="0.25">
      <c r="A29" s="286"/>
      <c r="B29" s="274" t="s">
        <v>678</v>
      </c>
      <c r="C29" s="269"/>
      <c r="D29" s="281"/>
      <c r="E29" s="286"/>
      <c r="F29" s="285"/>
      <c r="G29" s="286"/>
      <c r="H29" s="279"/>
      <c r="I29" s="285"/>
      <c r="J29" s="280"/>
      <c r="K29" s="285"/>
      <c r="L29" s="280"/>
      <c r="M29" s="285"/>
      <c r="N29" s="281"/>
      <c r="O29" s="288"/>
      <c r="Q29" s="288"/>
      <c r="R29" s="285"/>
      <c r="S29" s="280"/>
      <c r="T29" s="285"/>
      <c r="U29" s="280"/>
      <c r="V29" s="285"/>
      <c r="W29" s="285"/>
    </row>
    <row r="30" spans="1:23" ht="20.100000000000001" customHeight="1" x14ac:dyDescent="0.25">
      <c r="A30" s="285"/>
      <c r="B30" s="274" t="s">
        <v>263</v>
      </c>
      <c r="C30" s="269"/>
      <c r="D30" s="281"/>
      <c r="E30" s="281"/>
      <c r="F30" s="287"/>
      <c r="G30" s="284"/>
      <c r="I30" s="288"/>
      <c r="K30" s="288"/>
      <c r="M30" s="288"/>
      <c r="O30" s="285"/>
      <c r="P30" s="280"/>
      <c r="Q30" s="285"/>
      <c r="R30" s="285"/>
      <c r="S30" s="280"/>
      <c r="T30" s="285"/>
      <c r="U30" s="280"/>
      <c r="V30" s="285"/>
      <c r="W30" s="285"/>
    </row>
    <row r="31" spans="1:23" ht="20.100000000000001" customHeight="1" x14ac:dyDescent="0.25">
      <c r="A31" s="281"/>
      <c r="B31" s="274" t="s">
        <v>267</v>
      </c>
      <c r="C31" s="269"/>
      <c r="D31" s="286"/>
      <c r="E31" s="286"/>
      <c r="F31" s="288"/>
      <c r="G31" s="281"/>
      <c r="H31" s="279"/>
      <c r="I31" s="285"/>
      <c r="J31" s="280"/>
      <c r="K31" s="285"/>
      <c r="L31" s="280"/>
      <c r="M31" s="285"/>
      <c r="N31" s="281"/>
      <c r="O31" s="285"/>
      <c r="P31" s="285"/>
      <c r="Q31" s="281"/>
      <c r="R31" s="285"/>
      <c r="S31" s="280"/>
      <c r="T31" s="285"/>
      <c r="U31" s="280"/>
      <c r="V31" s="285"/>
      <c r="W31" s="285"/>
    </row>
    <row r="32" spans="1:23" ht="20.100000000000001" customHeight="1" x14ac:dyDescent="0.25">
      <c r="A32" s="284"/>
      <c r="B32" s="274" t="s">
        <v>248</v>
      </c>
      <c r="C32" s="269"/>
      <c r="D32" s="284"/>
      <c r="E32" s="284"/>
      <c r="F32" s="285"/>
      <c r="G32" s="281"/>
      <c r="I32" s="288"/>
      <c r="K32" s="288"/>
      <c r="M32" s="288"/>
      <c r="O32" s="288"/>
      <c r="Q32" s="288"/>
      <c r="R32" s="285"/>
      <c r="S32" s="280"/>
      <c r="T32" s="285"/>
      <c r="U32" s="280"/>
      <c r="V32" s="285"/>
      <c r="W32" s="285"/>
    </row>
    <row r="33" spans="1:23" ht="20.100000000000001" customHeight="1" x14ac:dyDescent="0.25">
      <c r="A33" s="285"/>
      <c r="B33" s="274" t="s">
        <v>454</v>
      </c>
      <c r="C33" s="269"/>
      <c r="D33" s="281"/>
      <c r="E33" s="281"/>
      <c r="F33" s="285"/>
      <c r="G33" s="281"/>
      <c r="H33" s="279"/>
      <c r="I33" s="285"/>
      <c r="J33" s="280"/>
      <c r="K33" s="285"/>
      <c r="L33" s="280"/>
      <c r="M33" s="285"/>
      <c r="N33" s="281"/>
      <c r="O33" s="285"/>
      <c r="P33" s="280"/>
      <c r="Q33" s="285"/>
      <c r="R33" s="285"/>
      <c r="S33" s="280"/>
      <c r="T33" s="285"/>
      <c r="U33" s="280"/>
      <c r="V33" s="285"/>
      <c r="W33" s="285"/>
    </row>
    <row r="34" spans="1:23" ht="20.100000000000001" customHeight="1" x14ac:dyDescent="0.25">
      <c r="A34" s="286"/>
      <c r="B34" s="274" t="s">
        <v>363</v>
      </c>
      <c r="C34" s="269"/>
      <c r="D34" s="281"/>
      <c r="E34" s="286"/>
      <c r="F34" s="287"/>
      <c r="G34" s="281"/>
      <c r="H34" s="279"/>
      <c r="I34" s="285"/>
      <c r="J34" s="280"/>
      <c r="K34" s="285"/>
      <c r="L34" s="280"/>
      <c r="M34" s="285"/>
      <c r="N34" s="281"/>
      <c r="O34" s="288"/>
      <c r="Q34" s="288"/>
      <c r="R34" s="285"/>
      <c r="S34" s="280"/>
      <c r="T34" s="285"/>
      <c r="U34" s="280"/>
      <c r="V34" s="285"/>
      <c r="W34" s="285"/>
    </row>
    <row r="35" spans="1:23" ht="20.100000000000001" customHeight="1" x14ac:dyDescent="0.25">
      <c r="A35" s="285"/>
      <c r="B35" s="274" t="s">
        <v>393</v>
      </c>
      <c r="C35" s="269"/>
      <c r="D35" s="286"/>
      <c r="E35" s="281"/>
      <c r="F35" s="288"/>
      <c r="G35" s="281"/>
      <c r="H35" s="279"/>
      <c r="I35" s="285"/>
      <c r="J35" s="280"/>
      <c r="K35" s="285"/>
      <c r="L35" s="280"/>
      <c r="M35" s="285"/>
      <c r="N35" s="281"/>
      <c r="O35" s="285"/>
      <c r="P35" s="280"/>
      <c r="Q35" s="285"/>
      <c r="R35" s="285"/>
      <c r="S35" s="280"/>
      <c r="T35" s="285"/>
      <c r="U35" s="280"/>
      <c r="V35" s="285"/>
      <c r="W35" s="285"/>
    </row>
    <row r="36" spans="1:23" ht="20.100000000000001" customHeight="1" x14ac:dyDescent="0.25">
      <c r="A36" s="281"/>
      <c r="B36" s="274" t="s">
        <v>450</v>
      </c>
      <c r="C36" s="269"/>
      <c r="D36" s="284"/>
      <c r="E36" s="286"/>
      <c r="F36" s="285"/>
      <c r="G36" s="286"/>
      <c r="I36" s="288"/>
      <c r="K36" s="288"/>
      <c r="M36" s="288"/>
      <c r="O36" s="288"/>
      <c r="Q36" s="288"/>
      <c r="R36" s="285"/>
      <c r="S36" s="280"/>
      <c r="T36" s="285"/>
      <c r="U36" s="280"/>
      <c r="V36" s="285"/>
      <c r="W36" s="285"/>
    </row>
    <row r="37" spans="1:23" ht="20.100000000000001" customHeight="1" x14ac:dyDescent="0.25">
      <c r="A37" s="284"/>
      <c r="B37" s="274" t="s">
        <v>434</v>
      </c>
      <c r="C37" s="269"/>
      <c r="D37" s="281"/>
      <c r="E37" s="281"/>
      <c r="F37" s="285"/>
      <c r="G37" s="284"/>
      <c r="H37" s="279"/>
      <c r="I37" s="285"/>
      <c r="J37" s="280"/>
      <c r="K37" s="285"/>
      <c r="L37" s="280"/>
      <c r="M37" s="285"/>
      <c r="N37" s="281"/>
      <c r="O37" s="285"/>
      <c r="P37" s="280"/>
      <c r="Q37" s="285"/>
      <c r="R37" s="285"/>
      <c r="S37" s="280"/>
      <c r="T37" s="285"/>
      <c r="U37" s="280"/>
      <c r="V37" s="285"/>
      <c r="W37" s="285"/>
    </row>
    <row r="38" spans="1:23" ht="20.100000000000001" customHeight="1" x14ac:dyDescent="0.25">
      <c r="A38" s="284"/>
      <c r="B38" s="275" t="s">
        <v>827</v>
      </c>
      <c r="C38" s="301" t="s">
        <v>854</v>
      </c>
      <c r="D38" s="284"/>
      <c r="E38" s="286"/>
      <c r="F38" s="285"/>
      <c r="G38" s="284"/>
      <c r="I38" s="288"/>
      <c r="K38" s="288"/>
      <c r="M38" s="288"/>
      <c r="O38" s="288"/>
      <c r="Q38" s="288"/>
      <c r="R38" s="285"/>
      <c r="S38" s="280"/>
      <c r="T38" s="285"/>
      <c r="U38" s="280"/>
      <c r="V38" s="285"/>
      <c r="W38" s="285"/>
    </row>
    <row r="39" spans="1:23" ht="20.100000000000001" customHeight="1" x14ac:dyDescent="0.25">
      <c r="A39" s="285"/>
      <c r="B39" s="274" t="s">
        <v>436</v>
      </c>
      <c r="C39" s="269"/>
      <c r="D39" s="281"/>
      <c r="E39" s="281"/>
      <c r="F39" s="285"/>
      <c r="G39" s="281"/>
      <c r="H39" s="279"/>
      <c r="I39" s="285"/>
      <c r="J39" s="280"/>
      <c r="K39" s="285"/>
      <c r="L39" s="280"/>
      <c r="M39" s="285"/>
      <c r="N39" s="281"/>
      <c r="O39" s="285"/>
      <c r="P39" s="280"/>
      <c r="Q39" s="285"/>
      <c r="R39" s="285"/>
      <c r="S39" s="280"/>
      <c r="T39" s="285"/>
      <c r="U39" s="280"/>
      <c r="V39" s="285"/>
      <c r="W39" s="285"/>
    </row>
    <row r="40" spans="1:23" ht="20.100000000000001" customHeight="1" x14ac:dyDescent="0.25">
      <c r="A40" s="286"/>
      <c r="B40" s="274" t="s">
        <v>401</v>
      </c>
      <c r="C40" s="269"/>
      <c r="D40" s="286"/>
      <c r="E40" s="286"/>
      <c r="F40" s="287"/>
      <c r="G40" s="281"/>
      <c r="H40" s="279"/>
      <c r="I40" s="285"/>
      <c r="J40" s="280"/>
      <c r="K40" s="285"/>
      <c r="L40" s="280"/>
      <c r="M40" s="285"/>
      <c r="N40" s="281"/>
      <c r="O40" s="288"/>
      <c r="Q40" s="288"/>
      <c r="R40" s="285"/>
      <c r="S40" s="280"/>
      <c r="T40" s="285"/>
      <c r="U40" s="280"/>
      <c r="V40" s="285"/>
      <c r="W40" s="285"/>
    </row>
    <row r="41" spans="1:23" ht="20.100000000000001" customHeight="1" x14ac:dyDescent="0.25">
      <c r="A41" s="285"/>
      <c r="B41" s="274" t="s">
        <v>445</v>
      </c>
      <c r="C41" s="269"/>
      <c r="D41" s="284"/>
      <c r="E41" s="281"/>
      <c r="F41" s="288"/>
      <c r="G41" s="281"/>
      <c r="I41" s="288"/>
      <c r="K41" s="288"/>
      <c r="M41" s="288"/>
      <c r="O41" s="285"/>
      <c r="P41" s="280"/>
      <c r="Q41" s="285"/>
      <c r="R41" s="285"/>
      <c r="S41" s="280"/>
      <c r="T41" s="285"/>
      <c r="U41" s="280"/>
      <c r="V41" s="285"/>
      <c r="W41" s="285"/>
    </row>
    <row r="42" spans="1:23" ht="20.100000000000001" customHeight="1" x14ac:dyDescent="0.25">
      <c r="A42" s="281"/>
      <c r="B42" s="274" t="s">
        <v>255</v>
      </c>
      <c r="C42" s="269"/>
      <c r="D42" s="281"/>
      <c r="E42" s="286"/>
      <c r="F42" s="285"/>
      <c r="G42" s="281"/>
      <c r="H42" s="279"/>
      <c r="I42" s="285"/>
      <c r="J42" s="280"/>
      <c r="K42" s="285"/>
      <c r="L42" s="280"/>
      <c r="M42" s="285"/>
      <c r="N42" s="281"/>
      <c r="O42" s="285"/>
      <c r="P42" s="285"/>
      <c r="Q42" s="281"/>
      <c r="R42" s="285"/>
      <c r="S42" s="280"/>
      <c r="T42" s="285"/>
      <c r="U42" s="280"/>
      <c r="V42" s="285"/>
      <c r="W42" s="285"/>
    </row>
    <row r="43" spans="1:23" ht="20.100000000000001" customHeight="1" x14ac:dyDescent="0.25">
      <c r="A43" s="284"/>
      <c r="B43" s="274" t="s">
        <v>216</v>
      </c>
      <c r="C43" s="269"/>
      <c r="D43" s="281"/>
      <c r="E43" s="284"/>
      <c r="F43" s="287"/>
      <c r="G43" s="281"/>
      <c r="H43" s="279"/>
      <c r="I43" s="285"/>
      <c r="J43" s="280"/>
      <c r="K43" s="285"/>
      <c r="L43" s="280"/>
      <c r="M43" s="285"/>
      <c r="N43" s="281"/>
      <c r="O43" s="288"/>
      <c r="Q43" s="288"/>
      <c r="R43" s="285"/>
      <c r="S43" s="280"/>
      <c r="T43" s="285"/>
      <c r="U43" s="280"/>
      <c r="V43" s="285"/>
      <c r="W43" s="285"/>
    </row>
    <row r="44" spans="1:23" ht="20.100000000000001" customHeight="1" x14ac:dyDescent="0.25">
      <c r="A44" s="285"/>
      <c r="B44" s="274" t="s">
        <v>767</v>
      </c>
      <c r="C44" s="269"/>
      <c r="D44" s="286"/>
      <c r="E44" s="281"/>
      <c r="F44" s="287"/>
      <c r="G44" s="286"/>
      <c r="I44" s="288"/>
      <c r="K44" s="288"/>
      <c r="M44" s="288"/>
      <c r="O44" s="285"/>
      <c r="P44" s="280"/>
      <c r="Q44" s="285"/>
      <c r="R44" s="285"/>
      <c r="S44" s="280"/>
      <c r="T44" s="285"/>
      <c r="U44" s="280"/>
      <c r="V44" s="285"/>
      <c r="W44" s="285"/>
    </row>
    <row r="45" spans="1:23" ht="20.100000000000001" customHeight="1" x14ac:dyDescent="0.25">
      <c r="A45" s="286"/>
      <c r="B45" s="274" t="s">
        <v>789</v>
      </c>
      <c r="C45" s="269"/>
      <c r="D45" s="284"/>
      <c r="E45" s="286"/>
      <c r="F45" s="280"/>
      <c r="G45" s="285"/>
      <c r="H45" s="279"/>
      <c r="I45" s="285"/>
      <c r="J45" s="280"/>
      <c r="K45" s="285"/>
      <c r="L45" s="280"/>
      <c r="M45" s="285"/>
      <c r="N45" s="281"/>
      <c r="O45" s="288"/>
      <c r="Q45" s="288"/>
      <c r="R45" s="285"/>
      <c r="S45" s="280"/>
      <c r="T45" s="285"/>
      <c r="U45" s="280"/>
      <c r="V45" s="285"/>
      <c r="W45" s="285"/>
    </row>
    <row r="46" spans="1:23" ht="20.100000000000001" customHeight="1" x14ac:dyDescent="0.25">
      <c r="A46" s="285"/>
      <c r="B46" s="274" t="s">
        <v>791</v>
      </c>
      <c r="C46" s="269"/>
      <c r="D46" s="281"/>
      <c r="E46" s="281"/>
      <c r="F46" s="285"/>
      <c r="G46" s="281"/>
      <c r="I46" s="288"/>
      <c r="K46" s="288"/>
      <c r="M46" s="288"/>
      <c r="O46" s="285"/>
      <c r="P46" s="280"/>
      <c r="Q46" s="285"/>
      <c r="R46" s="285"/>
      <c r="S46" s="280"/>
      <c r="T46" s="285"/>
      <c r="U46" s="280"/>
      <c r="V46" s="285"/>
      <c r="W46" s="285"/>
    </row>
    <row r="47" spans="1:23" ht="20.100000000000001" customHeight="1" x14ac:dyDescent="0.25">
      <c r="A47" s="281"/>
      <c r="B47" s="274" t="s">
        <v>762</v>
      </c>
      <c r="C47" s="269"/>
      <c r="D47" s="281"/>
      <c r="E47" s="286"/>
      <c r="F47" s="285"/>
      <c r="G47" s="281"/>
      <c r="H47" s="279"/>
      <c r="I47" s="285"/>
      <c r="J47" s="280"/>
      <c r="K47" s="285"/>
      <c r="L47" s="280"/>
      <c r="M47" s="285"/>
      <c r="N47" s="281"/>
      <c r="O47" s="288"/>
      <c r="Q47" s="288"/>
      <c r="R47" s="285"/>
      <c r="S47" s="280"/>
      <c r="T47" s="285"/>
      <c r="U47" s="280"/>
      <c r="V47" s="285"/>
      <c r="W47" s="285"/>
    </row>
    <row r="48" spans="1:23" ht="20.100000000000001" customHeight="1" x14ac:dyDescent="0.25">
      <c r="A48" s="284"/>
      <c r="B48" s="274" t="s">
        <v>561</v>
      </c>
      <c r="C48" s="269"/>
      <c r="D48" s="286"/>
      <c r="E48" s="281"/>
      <c r="F48" s="287"/>
      <c r="G48" s="281"/>
      <c r="H48" s="279"/>
      <c r="I48" s="285"/>
      <c r="J48" s="280"/>
      <c r="K48" s="285"/>
      <c r="L48" s="280"/>
      <c r="M48" s="285"/>
      <c r="N48" s="281"/>
      <c r="O48" s="285"/>
      <c r="P48" s="280"/>
      <c r="Q48" s="285"/>
      <c r="R48" s="285"/>
      <c r="S48" s="280"/>
      <c r="T48" s="285"/>
      <c r="U48" s="280"/>
      <c r="V48" s="285"/>
      <c r="W48" s="285"/>
    </row>
    <row r="49" spans="1:23" ht="20.100000000000001" customHeight="1" x14ac:dyDescent="0.25">
      <c r="A49" s="285"/>
      <c r="B49" s="274" t="s">
        <v>554</v>
      </c>
      <c r="C49" s="269"/>
      <c r="D49" s="284"/>
      <c r="E49" s="281"/>
      <c r="F49" s="293"/>
      <c r="G49" s="281"/>
      <c r="H49" s="279"/>
      <c r="I49" s="285"/>
      <c r="J49" s="280"/>
      <c r="K49" s="285"/>
      <c r="L49" s="280"/>
      <c r="M49" s="285"/>
      <c r="N49" s="281"/>
      <c r="O49" s="285"/>
      <c r="P49" s="280"/>
      <c r="Q49" s="285"/>
      <c r="R49" s="285"/>
      <c r="S49" s="280"/>
      <c r="T49" s="285"/>
      <c r="U49" s="280"/>
      <c r="V49" s="285"/>
      <c r="W49" s="285"/>
    </row>
    <row r="50" spans="1:23" ht="20.100000000000001" customHeight="1" x14ac:dyDescent="0.25">
      <c r="A50" s="286"/>
      <c r="B50" s="274" t="s">
        <v>671</v>
      </c>
      <c r="C50" s="269"/>
      <c r="D50" s="281"/>
      <c r="E50" s="281"/>
      <c r="F50" s="285"/>
      <c r="G50" s="281"/>
      <c r="I50" s="288"/>
      <c r="K50" s="288"/>
      <c r="M50" s="288"/>
      <c r="O50" s="288"/>
      <c r="Q50" s="288"/>
      <c r="R50" s="285"/>
      <c r="S50" s="280"/>
      <c r="T50" s="285"/>
      <c r="U50" s="280"/>
      <c r="V50" s="285"/>
      <c r="W50" s="285"/>
    </row>
    <row r="51" spans="1:23" ht="20.100000000000001" customHeight="1" x14ac:dyDescent="0.25">
      <c r="A51" s="285"/>
      <c r="B51" s="274" t="s">
        <v>664</v>
      </c>
      <c r="C51" s="269"/>
      <c r="D51" s="281"/>
      <c r="E51" s="286"/>
      <c r="F51" s="285"/>
      <c r="G51" s="286"/>
      <c r="H51" s="279"/>
      <c r="I51" s="285"/>
      <c r="J51" s="280"/>
      <c r="K51" s="285"/>
      <c r="L51" s="280"/>
      <c r="M51" s="285"/>
      <c r="N51" s="281"/>
      <c r="O51" s="285"/>
      <c r="P51" s="280"/>
      <c r="Q51" s="285"/>
      <c r="R51" s="285"/>
      <c r="S51" s="280"/>
      <c r="T51" s="285"/>
      <c r="U51" s="280"/>
      <c r="V51" s="285"/>
      <c r="W51" s="285"/>
    </row>
    <row r="52" spans="1:23" ht="20.100000000000001" customHeight="1" x14ac:dyDescent="0.25">
      <c r="A52" s="281"/>
      <c r="B52" s="274" t="s">
        <v>685</v>
      </c>
      <c r="C52" s="269"/>
      <c r="D52" s="286"/>
      <c r="E52" s="284"/>
      <c r="F52" s="285"/>
      <c r="G52" s="284"/>
      <c r="I52" s="288"/>
      <c r="K52" s="288"/>
      <c r="M52" s="288"/>
      <c r="O52" s="285"/>
      <c r="P52" s="285"/>
      <c r="Q52" s="281"/>
      <c r="R52" s="285"/>
      <c r="S52" s="280"/>
      <c r="T52" s="285"/>
      <c r="U52" s="280"/>
      <c r="V52" s="285"/>
      <c r="W52" s="285"/>
    </row>
    <row r="53" spans="1:23" ht="20.100000000000001" customHeight="1" x14ac:dyDescent="0.25">
      <c r="A53" s="284"/>
      <c r="B53" s="274" t="s">
        <v>687</v>
      </c>
      <c r="C53" s="269"/>
      <c r="D53" s="284"/>
      <c r="E53" s="281"/>
      <c r="F53" s="287"/>
      <c r="G53" s="281"/>
      <c r="H53" s="279"/>
      <c r="I53" s="285"/>
      <c r="J53" s="280"/>
      <c r="K53" s="285"/>
      <c r="L53" s="280"/>
      <c r="M53" s="285"/>
      <c r="N53" s="281"/>
      <c r="O53" s="288"/>
      <c r="Q53" s="288"/>
      <c r="R53" s="285"/>
      <c r="S53" s="280"/>
      <c r="T53" s="285"/>
      <c r="U53" s="280"/>
      <c r="V53" s="285"/>
      <c r="W53" s="285"/>
    </row>
    <row r="54" spans="1:23" ht="20.100000000000001" customHeight="1" x14ac:dyDescent="0.25">
      <c r="A54" s="285"/>
      <c r="B54" s="274" t="s">
        <v>852</v>
      </c>
      <c r="C54" s="269"/>
      <c r="D54" s="281"/>
      <c r="E54" s="286"/>
      <c r="F54" s="288"/>
      <c r="G54" s="281"/>
      <c r="H54" s="279"/>
      <c r="I54" s="285"/>
      <c r="J54" s="280"/>
      <c r="K54" s="285"/>
      <c r="L54" s="280"/>
      <c r="M54" s="285"/>
      <c r="N54" s="281"/>
      <c r="O54" s="285"/>
      <c r="P54" s="280"/>
      <c r="Q54" s="285"/>
      <c r="R54" s="285"/>
      <c r="S54" s="280"/>
      <c r="T54" s="285"/>
      <c r="U54" s="280"/>
      <c r="V54" s="285"/>
      <c r="W54" s="285"/>
    </row>
    <row r="55" spans="1:23" ht="20.100000000000001" customHeight="1" x14ac:dyDescent="0.25">
      <c r="A55" s="286"/>
      <c r="B55" s="274" t="s">
        <v>781</v>
      </c>
      <c r="C55" s="269"/>
      <c r="D55" s="281"/>
      <c r="E55" s="281"/>
      <c r="F55" s="285"/>
      <c r="G55" s="281"/>
      <c r="H55" s="279"/>
      <c r="I55" s="285"/>
      <c r="J55" s="280"/>
      <c r="K55" s="285"/>
      <c r="L55" s="280"/>
      <c r="M55" s="285"/>
      <c r="N55" s="281"/>
      <c r="O55" s="288"/>
      <c r="Q55" s="288"/>
      <c r="R55" s="285"/>
      <c r="S55" s="280"/>
      <c r="T55" s="285"/>
      <c r="U55" s="280"/>
      <c r="V55" s="285"/>
      <c r="W55" s="285"/>
    </row>
    <row r="56" spans="1:23" ht="20.100000000000001" customHeight="1" x14ac:dyDescent="0.25">
      <c r="A56" s="285"/>
      <c r="B56" s="274" t="s">
        <v>760</v>
      </c>
      <c r="C56" s="269"/>
      <c r="D56" s="286"/>
      <c r="E56" s="286"/>
      <c r="F56" s="285"/>
      <c r="G56" s="281"/>
      <c r="I56" s="288"/>
      <c r="K56" s="288"/>
      <c r="M56" s="288"/>
      <c r="O56" s="285"/>
      <c r="P56" s="280"/>
      <c r="Q56" s="285"/>
      <c r="R56" s="285"/>
      <c r="S56" s="280"/>
      <c r="T56" s="285"/>
      <c r="U56" s="280"/>
      <c r="V56" s="285"/>
      <c r="W56" s="285"/>
    </row>
    <row r="57" spans="1:23" ht="20.100000000000001" customHeight="1" x14ac:dyDescent="0.25">
      <c r="A57" s="281"/>
      <c r="B57" s="274" t="s">
        <v>782</v>
      </c>
      <c r="C57" s="269"/>
      <c r="D57" s="284"/>
      <c r="E57" s="281"/>
      <c r="F57" s="285"/>
      <c r="G57" s="281"/>
      <c r="H57" s="279"/>
      <c r="I57" s="285"/>
      <c r="J57" s="280"/>
      <c r="K57" s="285"/>
      <c r="L57" s="280"/>
      <c r="M57" s="285"/>
      <c r="N57" s="281"/>
      <c r="O57" s="288"/>
      <c r="Q57" s="288"/>
      <c r="R57" s="285"/>
      <c r="S57" s="280"/>
      <c r="T57" s="285"/>
      <c r="U57" s="280"/>
      <c r="V57" s="285"/>
      <c r="W57" s="285"/>
    </row>
    <row r="58" spans="1:23" ht="20.100000000000001" customHeight="1" x14ac:dyDescent="0.25">
      <c r="A58" s="284"/>
      <c r="B58" s="274" t="s">
        <v>776</v>
      </c>
      <c r="C58" s="269"/>
      <c r="D58" s="281"/>
      <c r="E58" s="281"/>
      <c r="F58" s="287"/>
      <c r="G58" s="286"/>
      <c r="H58" s="279"/>
      <c r="I58" s="285"/>
      <c r="J58" s="280"/>
      <c r="K58" s="285"/>
      <c r="L58" s="280"/>
      <c r="M58" s="285"/>
      <c r="N58" s="281"/>
      <c r="O58" s="285"/>
      <c r="P58" s="280"/>
      <c r="Q58" s="285"/>
      <c r="R58" s="285"/>
      <c r="S58" s="280"/>
      <c r="T58" s="285"/>
      <c r="U58" s="280"/>
      <c r="V58" s="285"/>
      <c r="W58" s="285"/>
    </row>
    <row r="59" spans="1:23" ht="20.100000000000001" customHeight="1" x14ac:dyDescent="0.25">
      <c r="A59" s="285"/>
      <c r="B59" s="274" t="s">
        <v>768</v>
      </c>
      <c r="C59" s="269"/>
      <c r="D59" s="281"/>
      <c r="E59" s="286"/>
      <c r="F59" s="288"/>
      <c r="G59" s="284"/>
      <c r="H59" s="279"/>
      <c r="I59" s="285"/>
      <c r="J59" s="280"/>
      <c r="K59" s="285"/>
      <c r="L59" s="280"/>
      <c r="M59" s="285"/>
      <c r="N59" s="281"/>
      <c r="O59" s="285"/>
      <c r="P59" s="280"/>
      <c r="Q59" s="285"/>
      <c r="R59" s="285"/>
      <c r="S59" s="280"/>
      <c r="T59" s="285"/>
      <c r="U59" s="280"/>
      <c r="V59" s="285"/>
      <c r="W59" s="285"/>
    </row>
    <row r="60" spans="1:23" ht="20.100000000000001" customHeight="1" x14ac:dyDescent="0.25">
      <c r="A60" s="286"/>
      <c r="B60" s="274" t="s">
        <v>790</v>
      </c>
      <c r="C60" s="269"/>
      <c r="D60" s="286"/>
      <c r="E60" s="281"/>
      <c r="F60" s="285"/>
      <c r="G60" s="281"/>
      <c r="H60" s="285"/>
      <c r="I60" s="288"/>
      <c r="K60" s="288"/>
      <c r="M60" s="288"/>
      <c r="O60" s="288"/>
      <c r="Q60" s="288"/>
      <c r="R60" s="285"/>
      <c r="S60" s="280"/>
      <c r="T60" s="285"/>
      <c r="U60" s="280"/>
      <c r="V60" s="285"/>
      <c r="W60" s="285"/>
    </row>
    <row r="61" spans="1:23" ht="20.100000000000001" customHeight="1" x14ac:dyDescent="0.25">
      <c r="A61" s="285"/>
      <c r="B61" s="274" t="s">
        <v>251</v>
      </c>
      <c r="C61" s="269"/>
      <c r="D61" s="284"/>
      <c r="E61" s="286"/>
      <c r="F61" s="285"/>
      <c r="G61" s="281"/>
      <c r="H61" s="279"/>
      <c r="I61" s="285"/>
      <c r="J61" s="280"/>
      <c r="K61" s="285"/>
      <c r="L61" s="280"/>
      <c r="M61" s="285"/>
      <c r="N61" s="281"/>
      <c r="O61" s="285"/>
      <c r="P61" s="280"/>
      <c r="Q61" s="285"/>
      <c r="R61" s="285"/>
      <c r="S61" s="280"/>
      <c r="T61" s="285"/>
      <c r="U61" s="280"/>
      <c r="V61" s="285"/>
      <c r="W61" s="285"/>
    </row>
    <row r="62" spans="1:23" ht="20.100000000000001" customHeight="1" x14ac:dyDescent="0.25">
      <c r="A62" s="281"/>
      <c r="B62" s="274" t="s">
        <v>774</v>
      </c>
      <c r="C62" s="269"/>
      <c r="D62" s="281"/>
      <c r="E62" s="281"/>
      <c r="F62" s="287"/>
      <c r="G62" s="281"/>
      <c r="I62" s="288"/>
      <c r="K62" s="288"/>
      <c r="M62" s="288"/>
      <c r="O62" s="285"/>
      <c r="P62" s="285"/>
      <c r="Q62" s="281"/>
      <c r="R62" s="285"/>
      <c r="S62" s="280"/>
      <c r="T62" s="285"/>
      <c r="U62" s="280"/>
      <c r="V62" s="285"/>
      <c r="W62" s="285"/>
    </row>
    <row r="63" spans="1:23" ht="20.100000000000001" customHeight="1" x14ac:dyDescent="0.25">
      <c r="A63" s="284"/>
      <c r="B63" s="274" t="s">
        <v>682</v>
      </c>
      <c r="C63" s="269"/>
      <c r="D63" s="281"/>
      <c r="E63" s="286"/>
      <c r="F63" s="288"/>
      <c r="G63" s="281"/>
      <c r="H63" s="279"/>
      <c r="I63" s="285"/>
      <c r="J63" s="280"/>
      <c r="K63" s="285"/>
      <c r="L63" s="280"/>
      <c r="M63" s="285"/>
      <c r="N63" s="281"/>
      <c r="O63" s="288"/>
      <c r="Q63" s="288"/>
      <c r="R63" s="285"/>
      <c r="S63" s="280"/>
      <c r="T63" s="285"/>
      <c r="U63" s="280"/>
      <c r="V63" s="285"/>
      <c r="W63" s="285"/>
    </row>
    <row r="64" spans="1:23" ht="20.100000000000001" customHeight="1" x14ac:dyDescent="0.25">
      <c r="A64" s="285"/>
      <c r="B64" s="274" t="s">
        <v>236</v>
      </c>
      <c r="C64" s="269"/>
      <c r="D64" s="286"/>
      <c r="E64" s="284"/>
      <c r="F64" s="285"/>
      <c r="G64" s="281"/>
      <c r="I64" s="288"/>
      <c r="K64" s="288"/>
      <c r="M64" s="288"/>
      <c r="O64" s="285"/>
      <c r="P64" s="280"/>
      <c r="Q64" s="285"/>
      <c r="R64" s="285"/>
      <c r="S64" s="280"/>
      <c r="T64" s="285"/>
      <c r="U64" s="280"/>
      <c r="V64" s="285"/>
      <c r="W64" s="285"/>
    </row>
    <row r="65" spans="1:23" ht="20.100000000000001" customHeight="1" x14ac:dyDescent="0.25">
      <c r="A65" s="286"/>
      <c r="B65" s="274" t="s">
        <v>787</v>
      </c>
      <c r="C65" s="269"/>
      <c r="D65" s="284"/>
      <c r="E65" s="281"/>
      <c r="F65" s="285"/>
      <c r="G65" s="286"/>
      <c r="H65" s="279"/>
      <c r="I65" s="285"/>
      <c r="J65" s="280"/>
      <c r="K65" s="285"/>
      <c r="L65" s="280"/>
      <c r="M65" s="285"/>
      <c r="N65" s="281"/>
      <c r="O65" s="288"/>
      <c r="Q65" s="288"/>
      <c r="R65" s="285"/>
      <c r="S65" s="280"/>
      <c r="T65" s="285"/>
      <c r="U65" s="280"/>
      <c r="V65" s="285"/>
      <c r="W65" s="285"/>
    </row>
    <row r="66" spans="1:23" ht="20.100000000000001" customHeight="1" x14ac:dyDescent="0.25">
      <c r="A66" s="285"/>
      <c r="B66" s="274" t="s">
        <v>807</v>
      </c>
      <c r="C66" s="269"/>
      <c r="D66" s="281"/>
      <c r="E66" s="284"/>
      <c r="F66" s="285"/>
      <c r="G66" s="284"/>
      <c r="H66" s="279"/>
      <c r="I66" s="285"/>
      <c r="J66" s="280"/>
      <c r="K66" s="285"/>
      <c r="L66" s="280"/>
      <c r="M66" s="285"/>
      <c r="N66" s="281"/>
      <c r="O66" s="285"/>
      <c r="P66" s="280"/>
      <c r="Q66" s="285"/>
      <c r="R66" s="285"/>
      <c r="S66" s="280"/>
      <c r="T66" s="285"/>
      <c r="U66" s="280"/>
      <c r="V66" s="285"/>
      <c r="W66" s="285"/>
    </row>
    <row r="67" spans="1:23" ht="20.100000000000001" customHeight="1" x14ac:dyDescent="0.25">
      <c r="A67" s="281"/>
      <c r="B67" s="274" t="s">
        <v>859</v>
      </c>
      <c r="C67" s="269"/>
      <c r="D67" s="282"/>
      <c r="E67" s="329"/>
      <c r="F67" s="286"/>
      <c r="G67" s="281"/>
      <c r="H67" s="285"/>
      <c r="I67" s="288"/>
      <c r="K67" s="288"/>
      <c r="M67" s="288"/>
      <c r="O67" s="288"/>
      <c r="Q67" s="288"/>
      <c r="R67" s="285"/>
      <c r="S67" s="280"/>
      <c r="T67" s="285"/>
      <c r="U67" s="280"/>
      <c r="V67" s="285"/>
      <c r="W67" s="285"/>
    </row>
    <row r="68" spans="1:23" ht="20.100000000000001" customHeight="1" x14ac:dyDescent="0.25">
      <c r="A68" s="284"/>
      <c r="B68" s="274" t="s">
        <v>816</v>
      </c>
      <c r="C68" s="269"/>
      <c r="D68" s="284"/>
      <c r="E68" s="285"/>
      <c r="F68" s="288"/>
      <c r="G68" s="281"/>
      <c r="H68" s="279"/>
      <c r="I68" s="285"/>
      <c r="J68" s="280"/>
      <c r="K68" s="285"/>
      <c r="L68" s="280"/>
      <c r="M68" s="285"/>
      <c r="N68" s="281"/>
      <c r="O68" s="285"/>
      <c r="P68" s="280"/>
      <c r="Q68" s="285"/>
      <c r="R68" s="285"/>
      <c r="S68" s="280"/>
      <c r="T68" s="285"/>
      <c r="U68" s="280"/>
      <c r="V68" s="285"/>
      <c r="W68" s="285"/>
    </row>
    <row r="69" spans="1:23" ht="20.100000000000001" customHeight="1" x14ac:dyDescent="0.25">
      <c r="A69" s="285"/>
      <c r="B69" s="274" t="s">
        <v>814</v>
      </c>
      <c r="C69" s="269"/>
      <c r="D69" s="281"/>
      <c r="E69" s="281"/>
      <c r="F69" s="285"/>
      <c r="G69" s="281"/>
      <c r="I69" s="288"/>
      <c r="K69" s="288"/>
      <c r="M69" s="288"/>
      <c r="O69" s="285"/>
      <c r="P69" s="280"/>
      <c r="Q69" s="285"/>
      <c r="R69" s="285"/>
      <c r="S69" s="280"/>
      <c r="T69" s="285"/>
      <c r="U69" s="280"/>
      <c r="V69" s="285"/>
      <c r="W69" s="285"/>
    </row>
    <row r="70" spans="1:23" ht="20.100000000000001" customHeight="1" x14ac:dyDescent="0.25">
      <c r="A70" s="286"/>
      <c r="B70" s="274" t="s">
        <v>706</v>
      </c>
      <c r="C70" s="269"/>
      <c r="D70" s="286"/>
      <c r="E70" s="281"/>
      <c r="F70" s="285"/>
      <c r="G70" s="281"/>
      <c r="H70" s="279"/>
      <c r="I70" s="285"/>
      <c r="J70" s="280"/>
      <c r="K70" s="285"/>
      <c r="L70" s="280"/>
      <c r="M70" s="285"/>
      <c r="N70" s="281"/>
      <c r="O70" s="288"/>
      <c r="Q70" s="288"/>
      <c r="R70" s="285"/>
      <c r="S70" s="280"/>
      <c r="T70" s="285"/>
      <c r="U70" s="280"/>
      <c r="V70" s="285"/>
      <c r="W70" s="285"/>
    </row>
    <row r="71" spans="1:23" ht="20.100000000000001" customHeight="1" x14ac:dyDescent="0.25">
      <c r="A71" s="285"/>
      <c r="B71" s="274" t="s">
        <v>724</v>
      </c>
      <c r="C71" s="269"/>
      <c r="D71" s="284"/>
      <c r="E71" s="286"/>
      <c r="F71" s="285"/>
      <c r="G71" s="281"/>
      <c r="I71" s="288"/>
      <c r="K71" s="288"/>
      <c r="M71" s="288"/>
      <c r="O71" s="285"/>
      <c r="P71" s="280"/>
      <c r="Q71" s="285"/>
      <c r="R71" s="285"/>
      <c r="S71" s="280"/>
      <c r="T71" s="285"/>
      <c r="U71" s="280"/>
      <c r="V71" s="285"/>
      <c r="W71" s="285"/>
    </row>
    <row r="72" spans="1:23" ht="20.100000000000001" customHeight="1" x14ac:dyDescent="0.25">
      <c r="A72" s="281"/>
      <c r="B72" s="270" t="s">
        <v>821</v>
      </c>
      <c r="C72" s="269"/>
      <c r="D72" s="281"/>
      <c r="E72" s="281"/>
      <c r="F72" s="287"/>
      <c r="G72" s="286"/>
      <c r="H72" s="279"/>
      <c r="I72" s="285"/>
      <c r="J72" s="280"/>
      <c r="K72" s="285"/>
      <c r="L72" s="280"/>
      <c r="M72" s="285"/>
      <c r="N72" s="281"/>
      <c r="O72" s="285"/>
      <c r="P72" s="285"/>
      <c r="Q72" s="281"/>
      <c r="R72" s="285"/>
      <c r="S72" s="280"/>
      <c r="T72" s="285"/>
      <c r="U72" s="280"/>
      <c r="V72" s="285"/>
      <c r="W72" s="285"/>
    </row>
    <row r="73" spans="1:23" ht="20.100000000000001" customHeight="1" x14ac:dyDescent="0.25">
      <c r="A73" s="284"/>
      <c r="B73" s="270" t="s">
        <v>669</v>
      </c>
      <c r="C73" s="269"/>
      <c r="D73" s="286"/>
      <c r="E73" s="286"/>
      <c r="G73" s="293"/>
      <c r="H73" s="279"/>
      <c r="I73" s="285"/>
      <c r="J73" s="280"/>
      <c r="K73" s="285"/>
      <c r="L73" s="280"/>
      <c r="M73" s="285"/>
      <c r="N73" s="281"/>
      <c r="O73" s="285"/>
      <c r="P73" s="280"/>
      <c r="Q73" s="285"/>
      <c r="R73" s="285"/>
      <c r="S73" s="280"/>
      <c r="T73" s="285"/>
      <c r="U73" s="280"/>
      <c r="V73" s="285"/>
      <c r="W73" s="285"/>
    </row>
    <row r="74" spans="1:23" ht="20.100000000000001" customHeight="1" x14ac:dyDescent="0.25">
      <c r="A74" s="328"/>
      <c r="B74" s="327"/>
      <c r="C74" s="326"/>
      <c r="D74" s="293"/>
      <c r="E74" s="286"/>
      <c r="F74" s="293"/>
      <c r="G74" s="293"/>
      <c r="H74" s="191"/>
      <c r="I74" s="288"/>
      <c r="J74" s="191"/>
      <c r="K74" s="288"/>
      <c r="L74" s="191"/>
      <c r="M74" s="288"/>
      <c r="N74" s="191"/>
      <c r="O74" s="288"/>
      <c r="Q74" s="288"/>
      <c r="R74" s="285"/>
      <c r="S74" s="280"/>
      <c r="T74" s="285"/>
      <c r="U74" s="280"/>
      <c r="V74" s="285"/>
      <c r="W74" s="285"/>
    </row>
    <row r="75" spans="1:23" ht="20.100000000000001" customHeight="1" x14ac:dyDescent="0.25">
      <c r="A75" s="284"/>
      <c r="B75" s="275" t="s">
        <v>827</v>
      </c>
      <c r="C75" s="275" t="s">
        <v>854</v>
      </c>
      <c r="D75" s="330"/>
      <c r="E75" s="286"/>
      <c r="F75" s="285"/>
      <c r="G75" s="293"/>
      <c r="H75" s="279"/>
      <c r="I75" s="285"/>
      <c r="J75" s="280"/>
      <c r="K75" s="285"/>
      <c r="L75" s="280"/>
      <c r="M75" s="285"/>
      <c r="N75" s="281"/>
      <c r="O75" s="288"/>
      <c r="Q75" s="288"/>
      <c r="R75" s="285"/>
      <c r="S75" s="280"/>
      <c r="T75" s="285"/>
      <c r="U75" s="280"/>
      <c r="V75" s="285"/>
      <c r="W75" s="285"/>
    </row>
    <row r="76" spans="1:23" ht="20.100000000000001" customHeight="1" x14ac:dyDescent="0.25">
      <c r="A76" s="285"/>
      <c r="B76" s="276" t="s">
        <v>732</v>
      </c>
      <c r="C76" s="277"/>
      <c r="D76" s="331"/>
      <c r="E76" s="281"/>
      <c r="F76" s="280"/>
      <c r="G76" s="285"/>
      <c r="I76" s="288"/>
      <c r="K76" s="288"/>
      <c r="M76" s="288"/>
      <c r="O76" s="285"/>
      <c r="P76" s="280"/>
      <c r="Q76" s="285"/>
      <c r="R76" s="285"/>
      <c r="S76" s="280"/>
      <c r="T76" s="285"/>
      <c r="U76" s="280"/>
      <c r="V76" s="285"/>
      <c r="W76" s="285"/>
    </row>
    <row r="77" spans="1:23" ht="20.100000000000001" customHeight="1" x14ac:dyDescent="0.25">
      <c r="A77" s="286"/>
      <c r="B77" s="202" t="s">
        <v>751</v>
      </c>
      <c r="C77" s="202"/>
      <c r="D77" s="281"/>
      <c r="E77" s="286"/>
      <c r="F77" s="279"/>
      <c r="G77" s="285"/>
      <c r="H77" s="279"/>
      <c r="I77" s="285"/>
      <c r="J77" s="280"/>
      <c r="K77" s="285"/>
      <c r="L77" s="280"/>
      <c r="M77" s="285"/>
      <c r="N77" s="281"/>
      <c r="O77" s="288"/>
      <c r="Q77" s="288"/>
      <c r="R77" s="285"/>
      <c r="S77" s="280"/>
      <c r="T77" s="285"/>
      <c r="U77" s="280"/>
      <c r="V77" s="285"/>
      <c r="W77" s="285"/>
    </row>
    <row r="78" spans="1:23" ht="20.100000000000001" customHeight="1" x14ac:dyDescent="0.25">
      <c r="A78" s="285"/>
      <c r="B78" s="202" t="s">
        <v>856</v>
      </c>
      <c r="C78" s="202"/>
      <c r="D78" s="286"/>
      <c r="E78" s="284"/>
      <c r="F78" s="279"/>
      <c r="G78" s="285"/>
      <c r="H78" s="285"/>
      <c r="I78" s="288"/>
      <c r="K78" s="288"/>
      <c r="M78" s="288"/>
      <c r="O78" s="285"/>
      <c r="P78" s="280"/>
      <c r="Q78" s="285"/>
      <c r="R78" s="285"/>
      <c r="S78" s="280"/>
      <c r="T78" s="285"/>
      <c r="U78" s="280"/>
      <c r="V78" s="285"/>
      <c r="W78" s="285"/>
    </row>
    <row r="79" spans="1:23" ht="20.100000000000001" customHeight="1" x14ac:dyDescent="0.25">
      <c r="A79" s="281"/>
      <c r="B79" s="202" t="s">
        <v>710</v>
      </c>
      <c r="C79" s="202"/>
      <c r="D79" s="284"/>
      <c r="E79" s="281"/>
      <c r="F79" s="283"/>
      <c r="G79" s="285"/>
      <c r="H79" s="279"/>
      <c r="I79" s="285"/>
      <c r="J79" s="280"/>
      <c r="K79" s="285"/>
      <c r="L79" s="280"/>
      <c r="M79" s="285"/>
      <c r="N79" s="281"/>
      <c r="O79" s="288"/>
      <c r="Q79" s="288"/>
      <c r="R79" s="285"/>
      <c r="S79" s="280"/>
      <c r="T79" s="285"/>
      <c r="U79" s="280"/>
      <c r="V79" s="285"/>
      <c r="W79" s="285"/>
    </row>
    <row r="80" spans="1:23" ht="20.100000000000001" customHeight="1" x14ac:dyDescent="0.25">
      <c r="A80" s="284"/>
      <c r="B80" s="325" t="s">
        <v>837</v>
      </c>
      <c r="C80" s="202"/>
      <c r="D80" s="281"/>
      <c r="E80" s="286"/>
      <c r="G80" s="285"/>
      <c r="I80" s="288"/>
      <c r="K80" s="288"/>
      <c r="M80" s="288"/>
      <c r="O80" s="285"/>
      <c r="P80" s="280"/>
      <c r="Q80" s="285"/>
      <c r="R80" s="285"/>
      <c r="S80" s="280"/>
      <c r="T80" s="285"/>
      <c r="U80" s="280"/>
      <c r="V80" s="285"/>
      <c r="W80" s="285"/>
    </row>
    <row r="81" spans="1:23" ht="20.100000000000001" customHeight="1" x14ac:dyDescent="0.25">
      <c r="A81" s="285"/>
      <c r="B81" s="202" t="s">
        <v>839</v>
      </c>
      <c r="C81" s="202"/>
      <c r="D81" s="286"/>
      <c r="E81" s="281"/>
      <c r="F81" s="280"/>
      <c r="G81" s="287"/>
      <c r="H81" s="279"/>
      <c r="I81" s="285"/>
      <c r="J81" s="280"/>
      <c r="K81" s="285"/>
      <c r="L81" s="280"/>
      <c r="M81" s="285"/>
      <c r="N81" s="281"/>
      <c r="O81" s="285"/>
      <c r="P81" s="280"/>
      <c r="Q81" s="285"/>
      <c r="R81" s="285"/>
      <c r="S81" s="280"/>
      <c r="T81" s="285"/>
      <c r="U81" s="280"/>
      <c r="V81" s="285"/>
      <c r="W81" s="285"/>
    </row>
    <row r="82" spans="1:23" ht="20.100000000000001" customHeight="1" x14ac:dyDescent="0.25">
      <c r="A82" s="286"/>
      <c r="B82" s="202" t="s">
        <v>840</v>
      </c>
      <c r="C82" s="202"/>
      <c r="D82" s="285"/>
      <c r="E82" s="286"/>
      <c r="F82" s="279"/>
      <c r="G82" s="288"/>
      <c r="I82" s="288"/>
      <c r="K82" s="288"/>
      <c r="M82" s="288"/>
      <c r="O82" s="288"/>
      <c r="Q82" s="288"/>
      <c r="R82" s="285"/>
      <c r="S82" s="280"/>
      <c r="T82" s="285"/>
      <c r="U82" s="280"/>
      <c r="V82" s="285"/>
      <c r="W82" s="285"/>
    </row>
    <row r="83" spans="1:23" ht="20.100000000000001" customHeight="1" x14ac:dyDescent="0.25">
      <c r="A83" s="285"/>
      <c r="B83" s="202" t="s">
        <v>844</v>
      </c>
      <c r="C83" s="202"/>
      <c r="D83" s="285"/>
      <c r="E83" s="281"/>
      <c r="F83" s="283"/>
      <c r="G83" s="285"/>
      <c r="H83" s="279"/>
      <c r="I83" s="285"/>
      <c r="J83" s="280"/>
      <c r="K83" s="285"/>
      <c r="L83" s="280"/>
      <c r="M83" s="285"/>
      <c r="N83" s="281"/>
      <c r="O83" s="285"/>
      <c r="P83" s="280"/>
      <c r="Q83" s="285"/>
      <c r="R83" s="285"/>
      <c r="S83" s="280"/>
      <c r="T83" s="285"/>
      <c r="U83" s="280"/>
      <c r="V83" s="285"/>
      <c r="W83" s="285"/>
    </row>
    <row r="84" spans="1:23" ht="20.100000000000001" customHeight="1" x14ac:dyDescent="0.25">
      <c r="A84" s="285"/>
      <c r="B84" s="202" t="s">
        <v>858</v>
      </c>
      <c r="C84" s="202"/>
      <c r="D84" s="285"/>
      <c r="E84" s="281"/>
      <c r="F84" s="283"/>
      <c r="G84" s="285"/>
      <c r="H84" s="279"/>
      <c r="I84" s="285"/>
      <c r="J84" s="280"/>
      <c r="K84" s="285"/>
      <c r="L84" s="280"/>
      <c r="M84" s="285"/>
      <c r="N84" s="281"/>
      <c r="O84" s="285"/>
      <c r="P84" s="280"/>
      <c r="Q84" s="285"/>
      <c r="R84" s="285"/>
      <c r="S84" s="280"/>
      <c r="T84" s="285"/>
      <c r="U84" s="280"/>
      <c r="V84" s="285"/>
      <c r="W84" s="285"/>
    </row>
    <row r="85" spans="1:23" ht="20.100000000000001" customHeight="1" x14ac:dyDescent="0.25">
      <c r="A85" s="285"/>
      <c r="B85" s="202" t="s">
        <v>291</v>
      </c>
      <c r="C85" s="202"/>
      <c r="D85" s="285"/>
      <c r="E85" s="281"/>
      <c r="F85" s="283"/>
      <c r="G85" s="285"/>
      <c r="H85" s="279"/>
      <c r="I85" s="285"/>
      <c r="J85" s="280"/>
      <c r="K85" s="285"/>
      <c r="L85" s="280"/>
      <c r="M85" s="285"/>
      <c r="N85" s="281"/>
      <c r="O85" s="285"/>
      <c r="P85" s="280"/>
      <c r="Q85" s="285"/>
      <c r="R85" s="285"/>
      <c r="S85" s="280"/>
      <c r="T85" s="285"/>
      <c r="U85" s="280"/>
      <c r="V85" s="285"/>
      <c r="W85" s="285"/>
    </row>
    <row r="86" spans="1:23" ht="20.100000000000001" customHeight="1" x14ac:dyDescent="0.25">
      <c r="A86" s="285"/>
      <c r="B86" s="202" t="s">
        <v>289</v>
      </c>
      <c r="C86" s="202"/>
      <c r="D86" s="285"/>
      <c r="E86" s="281"/>
      <c r="F86" s="283"/>
      <c r="G86" s="285"/>
      <c r="H86" s="279"/>
      <c r="I86" s="285"/>
      <c r="J86" s="280"/>
      <c r="K86" s="285"/>
      <c r="L86" s="280"/>
      <c r="M86" s="285"/>
      <c r="N86" s="281"/>
      <c r="O86" s="285"/>
      <c r="P86" s="280"/>
      <c r="Q86" s="285"/>
      <c r="R86" s="285"/>
      <c r="S86" s="280"/>
      <c r="T86" s="285"/>
      <c r="U86" s="280"/>
      <c r="V86" s="285"/>
      <c r="W86" s="285"/>
    </row>
    <row r="87" spans="1:23" x14ac:dyDescent="0.25">
      <c r="A87" s="286"/>
      <c r="B87" s="293"/>
      <c r="C87" s="279"/>
      <c r="D87" s="285"/>
      <c r="E87" s="286"/>
      <c r="F87" s="279"/>
      <c r="G87" s="285"/>
      <c r="I87" s="288"/>
      <c r="K87" s="288"/>
      <c r="M87" s="288"/>
      <c r="O87" s="288"/>
      <c r="Q87" s="288"/>
      <c r="R87" s="285"/>
      <c r="S87" s="280"/>
      <c r="T87" s="285"/>
      <c r="U87" s="280"/>
      <c r="V87" s="285"/>
      <c r="W87" s="285"/>
    </row>
    <row r="88" spans="1:23" x14ac:dyDescent="0.25">
      <c r="A88" s="285"/>
      <c r="B88" s="285"/>
      <c r="D88" s="285"/>
      <c r="E88" s="281"/>
      <c r="F88" s="283"/>
      <c r="G88" s="287"/>
      <c r="H88" s="279"/>
      <c r="I88" s="285"/>
      <c r="J88" s="280"/>
      <c r="K88" s="285"/>
      <c r="L88" s="280"/>
      <c r="M88" s="285"/>
      <c r="N88" s="281"/>
      <c r="O88" s="285"/>
      <c r="P88" s="280"/>
      <c r="Q88" s="285"/>
      <c r="R88" s="285"/>
      <c r="S88" s="280"/>
      <c r="T88" s="285"/>
      <c r="U88" s="280"/>
      <c r="V88" s="285"/>
      <c r="W88" s="285"/>
    </row>
    <row r="89" spans="1:23" x14ac:dyDescent="0.25">
      <c r="A89" s="281"/>
      <c r="B89" s="285"/>
      <c r="C89" s="279"/>
      <c r="D89" s="285"/>
      <c r="E89" s="286"/>
      <c r="G89" s="288"/>
      <c r="I89" s="288"/>
      <c r="K89" s="288"/>
      <c r="M89" s="288"/>
      <c r="O89" s="288"/>
      <c r="Q89" s="288"/>
      <c r="R89" s="285"/>
      <c r="S89" s="280"/>
      <c r="T89" s="285"/>
      <c r="U89" s="280"/>
      <c r="V89" s="285"/>
      <c r="W89" s="285"/>
    </row>
    <row r="90" spans="1:23" x14ac:dyDescent="0.25">
      <c r="A90" s="284"/>
      <c r="B90" s="287"/>
      <c r="D90" s="285"/>
      <c r="E90" s="284"/>
      <c r="F90" s="280"/>
      <c r="G90" s="285"/>
      <c r="H90" s="279"/>
      <c r="I90" s="285"/>
      <c r="J90" s="280"/>
      <c r="K90" s="285"/>
      <c r="L90" s="280"/>
      <c r="M90" s="285"/>
      <c r="N90" s="281"/>
      <c r="O90" s="285"/>
      <c r="P90" s="280"/>
      <c r="Q90" s="285"/>
      <c r="R90" s="285"/>
      <c r="S90" s="280"/>
      <c r="T90" s="285"/>
      <c r="U90" s="280"/>
      <c r="V90" s="285"/>
      <c r="W90" s="285"/>
    </row>
    <row r="91" spans="1:23" x14ac:dyDescent="0.25">
      <c r="A91" s="285"/>
      <c r="B91" s="288"/>
      <c r="C91" s="279"/>
      <c r="D91" s="285"/>
      <c r="E91" s="281"/>
      <c r="F91" s="285"/>
      <c r="G91" s="281"/>
      <c r="I91" s="288"/>
      <c r="K91" s="288"/>
      <c r="M91" s="288"/>
      <c r="O91" s="285"/>
      <c r="P91" s="280"/>
      <c r="Q91" s="285"/>
      <c r="R91" s="285"/>
      <c r="S91" s="280"/>
      <c r="T91" s="285"/>
      <c r="U91" s="280"/>
      <c r="V91" s="285"/>
      <c r="W91" s="285"/>
    </row>
    <row r="92" spans="1:23" x14ac:dyDescent="0.25">
      <c r="A92" s="286"/>
      <c r="B92" s="293"/>
      <c r="C92" s="279"/>
      <c r="D92" s="285"/>
      <c r="E92" s="286"/>
      <c r="F92" s="285"/>
      <c r="G92" s="281"/>
      <c r="H92" s="279"/>
      <c r="I92" s="285"/>
      <c r="J92" s="280"/>
      <c r="K92" s="285"/>
      <c r="L92" s="280"/>
      <c r="M92" s="285"/>
      <c r="N92" s="281"/>
      <c r="O92" s="288"/>
      <c r="Q92" s="288"/>
      <c r="R92" s="285"/>
      <c r="S92" s="280"/>
      <c r="T92" s="285"/>
      <c r="U92" s="280"/>
      <c r="V92" s="285"/>
      <c r="W92" s="285"/>
    </row>
    <row r="93" spans="1:23" x14ac:dyDescent="0.25">
      <c r="A93" s="285"/>
      <c r="B93" s="285"/>
      <c r="C93" s="279"/>
      <c r="D93" s="285"/>
      <c r="E93" s="281"/>
      <c r="F93" s="287"/>
      <c r="G93" s="281"/>
      <c r="I93" s="288"/>
      <c r="K93" s="288"/>
      <c r="M93" s="288"/>
      <c r="O93" s="285"/>
      <c r="P93" s="280"/>
      <c r="Q93" s="285"/>
      <c r="R93" s="285"/>
      <c r="S93" s="280"/>
      <c r="T93" s="285"/>
      <c r="U93" s="280"/>
      <c r="V93" s="285"/>
      <c r="W93" s="285"/>
    </row>
    <row r="94" spans="1:23" x14ac:dyDescent="0.25">
      <c r="A94" s="281"/>
      <c r="B94" s="287"/>
      <c r="D94" s="285"/>
      <c r="E94" s="286"/>
      <c r="F94" s="285"/>
      <c r="G94" s="281"/>
      <c r="H94" s="279"/>
      <c r="I94" s="285"/>
      <c r="J94" s="280"/>
      <c r="K94" s="285"/>
      <c r="L94" s="280"/>
      <c r="M94" s="285"/>
      <c r="N94" s="281"/>
      <c r="O94" s="285"/>
      <c r="P94" s="285"/>
      <c r="Q94" s="281"/>
      <c r="R94" s="285"/>
      <c r="S94" s="280"/>
      <c r="T94" s="285"/>
      <c r="U94" s="280"/>
      <c r="V94" s="285"/>
      <c r="W94" s="285"/>
    </row>
    <row r="95" spans="1:23" x14ac:dyDescent="0.25">
      <c r="A95" s="284"/>
      <c r="B95" s="287"/>
      <c r="C95" s="279"/>
      <c r="D95" s="285"/>
      <c r="E95" s="281"/>
      <c r="F95" s="287"/>
      <c r="G95" s="286"/>
      <c r="I95" s="288"/>
      <c r="K95" s="288"/>
      <c r="M95" s="288"/>
      <c r="O95" s="288"/>
      <c r="Q95" s="288"/>
      <c r="R95" s="285"/>
      <c r="S95" s="280"/>
      <c r="T95" s="285"/>
      <c r="U95" s="280"/>
      <c r="V95" s="285"/>
      <c r="W95" s="285"/>
    </row>
    <row r="96" spans="1:23" x14ac:dyDescent="0.25">
      <c r="A96" s="285"/>
      <c r="B96" s="285"/>
      <c r="D96" s="285"/>
      <c r="E96" s="281"/>
      <c r="F96" s="288"/>
      <c r="G96" s="284"/>
      <c r="H96" s="279"/>
      <c r="I96" s="285"/>
      <c r="J96" s="280"/>
      <c r="K96" s="285"/>
      <c r="L96" s="280"/>
      <c r="M96" s="285"/>
      <c r="N96" s="281"/>
      <c r="O96" s="285"/>
      <c r="P96" s="280"/>
      <c r="Q96" s="285"/>
      <c r="R96" s="285"/>
      <c r="S96" s="280"/>
      <c r="T96" s="285"/>
      <c r="U96" s="280"/>
      <c r="V96" s="285"/>
      <c r="W96" s="285"/>
    </row>
    <row r="97" spans="1:23" x14ac:dyDescent="0.25">
      <c r="A97" s="286"/>
      <c r="B97" s="287"/>
      <c r="C97" s="279"/>
      <c r="D97" s="285"/>
      <c r="E97" s="286"/>
      <c r="F97" s="285"/>
      <c r="G97" s="281"/>
      <c r="I97" s="288"/>
      <c r="K97" s="288"/>
      <c r="M97" s="288"/>
      <c r="O97" s="288"/>
      <c r="Q97" s="288"/>
      <c r="R97" s="285"/>
      <c r="S97" s="280"/>
      <c r="T97" s="285"/>
      <c r="U97" s="280"/>
      <c r="V97" s="285"/>
      <c r="W97" s="285"/>
    </row>
    <row r="98" spans="1:23" x14ac:dyDescent="0.25">
      <c r="A98" s="285"/>
      <c r="B98" s="285"/>
      <c r="C98" s="279"/>
      <c r="D98" s="285"/>
      <c r="E98" s="284"/>
      <c r="F98" s="287"/>
      <c r="G98" s="281"/>
      <c r="H98" s="279"/>
      <c r="I98" s="285"/>
      <c r="J98" s="280"/>
      <c r="K98" s="285"/>
      <c r="L98" s="280"/>
      <c r="M98" s="285"/>
      <c r="N98" s="281"/>
      <c r="O98" s="285"/>
      <c r="P98" s="280"/>
      <c r="Q98" s="285"/>
      <c r="R98" s="285"/>
      <c r="S98" s="280"/>
      <c r="T98" s="285"/>
      <c r="U98" s="280"/>
      <c r="V98" s="285"/>
      <c r="W98" s="285"/>
    </row>
    <row r="99" spans="1:23" x14ac:dyDescent="0.25">
      <c r="A99" s="281"/>
      <c r="B99" s="287"/>
      <c r="D99" s="285"/>
      <c r="E99" s="281"/>
      <c r="F99" s="288"/>
      <c r="G99" s="281"/>
      <c r="I99" s="288"/>
      <c r="K99" s="288"/>
      <c r="M99" s="288"/>
      <c r="O99" s="288"/>
      <c r="Q99" s="288"/>
      <c r="R99" s="285"/>
      <c r="S99" s="280"/>
      <c r="T99" s="285"/>
      <c r="U99" s="280"/>
      <c r="V99" s="285"/>
      <c r="W99" s="285"/>
    </row>
    <row r="100" spans="1:23" x14ac:dyDescent="0.25">
      <c r="A100" s="284"/>
      <c r="B100" s="288"/>
      <c r="C100" s="279"/>
      <c r="D100" s="285"/>
      <c r="E100" s="286"/>
      <c r="F100" s="285"/>
      <c r="G100" s="281"/>
      <c r="H100" s="279"/>
      <c r="I100" s="285"/>
      <c r="J100" s="280"/>
      <c r="K100" s="285"/>
      <c r="L100" s="280"/>
      <c r="M100" s="285"/>
      <c r="N100" s="281"/>
      <c r="O100" s="285"/>
      <c r="P100" s="280"/>
      <c r="Q100" s="285"/>
      <c r="R100" s="285"/>
      <c r="S100" s="280"/>
      <c r="T100" s="285"/>
      <c r="U100" s="280"/>
      <c r="V100" s="285"/>
      <c r="W100" s="285"/>
    </row>
    <row r="101" spans="1:23" x14ac:dyDescent="0.25">
      <c r="A101" s="285"/>
      <c r="B101" s="293"/>
      <c r="D101" s="285"/>
      <c r="E101" s="281"/>
      <c r="F101" s="285"/>
      <c r="G101" s="281"/>
      <c r="I101" s="288"/>
      <c r="K101" s="288"/>
      <c r="M101" s="288"/>
      <c r="O101" s="285"/>
      <c r="P101" s="280"/>
      <c r="Q101" s="285"/>
      <c r="R101" s="285"/>
      <c r="S101" s="280"/>
      <c r="T101" s="285"/>
      <c r="U101" s="280"/>
      <c r="V101" s="285"/>
      <c r="W101" s="285"/>
    </row>
    <row r="102" spans="1:23" x14ac:dyDescent="0.25">
      <c r="A102" s="286"/>
      <c r="B102" s="293"/>
      <c r="C102" s="279"/>
      <c r="D102" s="285"/>
      <c r="E102" s="286"/>
      <c r="F102" s="285"/>
      <c r="G102" s="286"/>
      <c r="H102" s="279"/>
      <c r="I102" s="285"/>
      <c r="J102" s="280"/>
      <c r="K102" s="285"/>
      <c r="L102" s="280"/>
      <c r="M102" s="285"/>
      <c r="N102" s="281"/>
      <c r="O102" s="288"/>
      <c r="Q102" s="288"/>
      <c r="R102" s="285"/>
      <c r="S102" s="280"/>
      <c r="T102" s="285"/>
      <c r="U102" s="280"/>
      <c r="V102" s="285"/>
      <c r="W102" s="285"/>
    </row>
    <row r="103" spans="1:23" x14ac:dyDescent="0.25">
      <c r="A103" s="285"/>
      <c r="B103" s="293"/>
      <c r="D103" s="285"/>
      <c r="E103" s="281"/>
      <c r="F103" s="287"/>
      <c r="G103" s="284"/>
      <c r="I103" s="288"/>
      <c r="K103" s="288"/>
      <c r="M103" s="288"/>
      <c r="O103" s="285"/>
      <c r="P103" s="280"/>
      <c r="Q103" s="285"/>
      <c r="R103" s="285"/>
      <c r="S103" s="280"/>
      <c r="T103" s="285"/>
      <c r="U103" s="280"/>
      <c r="V103" s="285"/>
      <c r="W103" s="285"/>
    </row>
    <row r="104" spans="1:23" x14ac:dyDescent="0.25">
      <c r="A104" s="281"/>
      <c r="B104" s="293"/>
      <c r="C104" s="279"/>
      <c r="D104" s="285"/>
      <c r="E104" s="281"/>
      <c r="F104" s="288"/>
      <c r="G104" s="281"/>
      <c r="H104" s="279"/>
      <c r="I104" s="285"/>
      <c r="J104" s="280"/>
      <c r="K104" s="285"/>
      <c r="L104" s="280"/>
      <c r="M104" s="285"/>
      <c r="N104" s="281"/>
      <c r="O104" s="285"/>
      <c r="P104" s="285"/>
      <c r="Q104" s="281"/>
      <c r="R104" s="285"/>
      <c r="S104" s="280"/>
      <c r="T104" s="285"/>
      <c r="U104" s="280"/>
      <c r="V104" s="285"/>
      <c r="W104" s="285"/>
    </row>
    <row r="105" spans="1:23" x14ac:dyDescent="0.25">
      <c r="A105" s="284"/>
      <c r="B105" s="285"/>
      <c r="C105" s="279"/>
      <c r="D105" s="285"/>
      <c r="E105" s="286"/>
      <c r="F105" s="285"/>
      <c r="G105" s="281"/>
      <c r="I105" s="288"/>
      <c r="K105" s="288"/>
      <c r="M105" s="288"/>
      <c r="O105" s="303"/>
      <c r="P105" s="295"/>
      <c r="Q105" s="303"/>
      <c r="R105" s="285"/>
      <c r="S105" s="280"/>
      <c r="T105" s="285"/>
      <c r="U105" s="280"/>
      <c r="V105" s="285"/>
      <c r="W105" s="285"/>
    </row>
    <row r="106" spans="1:23" x14ac:dyDescent="0.25">
      <c r="A106" s="285"/>
      <c r="B106" s="285"/>
      <c r="C106" s="279"/>
      <c r="D106" s="285"/>
      <c r="E106" s="281"/>
      <c r="F106" s="285"/>
      <c r="G106" s="281"/>
      <c r="H106" s="279"/>
      <c r="I106" s="285"/>
      <c r="J106" s="280"/>
      <c r="K106" s="285"/>
      <c r="L106" s="280"/>
      <c r="M106" s="285"/>
      <c r="N106" s="279"/>
      <c r="O106" s="292"/>
      <c r="P106" s="304"/>
      <c r="Q106" s="292"/>
      <c r="R106" s="285"/>
      <c r="S106" s="280"/>
      <c r="T106" s="285"/>
      <c r="U106" s="280"/>
      <c r="V106" s="285"/>
      <c r="W106" s="285"/>
    </row>
    <row r="107" spans="1:23" x14ac:dyDescent="0.25">
      <c r="A107" s="286"/>
      <c r="B107" s="285"/>
      <c r="C107" s="282"/>
      <c r="D107" s="285"/>
      <c r="E107" s="286"/>
      <c r="F107" s="285"/>
      <c r="G107" s="281"/>
      <c r="H107" s="282"/>
      <c r="I107" s="287"/>
      <c r="J107" s="282"/>
      <c r="K107" s="287"/>
      <c r="L107" s="286"/>
      <c r="M107" s="287"/>
      <c r="O107" s="303"/>
      <c r="P107" s="295"/>
      <c r="Q107" s="303"/>
      <c r="R107" s="285"/>
      <c r="S107" s="280"/>
      <c r="T107" s="285"/>
      <c r="U107" s="280"/>
      <c r="V107" s="285"/>
      <c r="W107" s="285"/>
    </row>
    <row r="108" spans="1:23" x14ac:dyDescent="0.25">
      <c r="A108" s="285"/>
      <c r="B108" s="285"/>
      <c r="C108" s="279"/>
      <c r="D108" s="285"/>
      <c r="E108" s="286"/>
      <c r="F108" s="285"/>
      <c r="G108" s="286"/>
      <c r="H108" s="286"/>
      <c r="I108" s="286"/>
      <c r="J108" s="286"/>
      <c r="K108" s="286"/>
      <c r="L108" s="286"/>
      <c r="M108" s="286"/>
      <c r="N108" s="280"/>
      <c r="O108" s="292"/>
      <c r="P108" s="304"/>
      <c r="Q108" s="292"/>
      <c r="R108" s="285"/>
      <c r="S108" s="280"/>
      <c r="T108" s="285"/>
      <c r="U108" s="280"/>
      <c r="V108" s="285"/>
      <c r="W108" s="285"/>
    </row>
    <row r="109" spans="1:23" x14ac:dyDescent="0.25">
      <c r="A109" s="286"/>
      <c r="B109" s="285"/>
      <c r="C109" s="279"/>
      <c r="D109" s="285"/>
      <c r="E109" s="286"/>
      <c r="F109" s="285"/>
      <c r="G109" s="286"/>
      <c r="H109" s="286"/>
      <c r="I109" s="286"/>
      <c r="J109" s="286"/>
      <c r="K109" s="286"/>
      <c r="L109" s="286"/>
      <c r="M109" s="286"/>
      <c r="N109" s="280"/>
      <c r="O109" s="303"/>
      <c r="P109" s="295"/>
      <c r="Q109" s="303"/>
      <c r="R109" s="285"/>
      <c r="S109" s="280"/>
      <c r="T109" s="285"/>
      <c r="U109" s="280"/>
      <c r="V109" s="285"/>
      <c r="W109" s="285"/>
    </row>
    <row r="110" spans="1:23" x14ac:dyDescent="0.25">
      <c r="A110" s="285"/>
      <c r="B110" s="285"/>
      <c r="C110" s="279"/>
      <c r="D110" s="285"/>
      <c r="E110" s="286"/>
      <c r="F110" s="285"/>
      <c r="G110" s="286"/>
      <c r="H110" s="286"/>
      <c r="I110" s="286"/>
      <c r="J110" s="286"/>
      <c r="K110" s="286"/>
      <c r="L110" s="286"/>
      <c r="M110" s="286"/>
      <c r="N110" s="285"/>
      <c r="O110" s="292"/>
      <c r="P110" s="304"/>
      <c r="Q110" s="292"/>
      <c r="R110" s="285"/>
      <c r="S110" s="280"/>
      <c r="T110" s="285"/>
      <c r="U110" s="280"/>
      <c r="V110" s="285"/>
      <c r="W110" s="285"/>
    </row>
    <row r="111" spans="1:23" x14ac:dyDescent="0.25">
      <c r="A111" s="281"/>
      <c r="B111" s="285"/>
      <c r="C111" s="279"/>
      <c r="D111" s="285"/>
      <c r="E111" s="286"/>
      <c r="F111" s="285"/>
      <c r="G111" s="286"/>
      <c r="H111" s="286"/>
      <c r="I111" s="286"/>
      <c r="J111" s="286"/>
      <c r="K111" s="286"/>
      <c r="L111" s="286"/>
      <c r="M111" s="286"/>
      <c r="N111" s="285"/>
      <c r="O111" s="292"/>
      <c r="P111" s="304"/>
      <c r="Q111" s="292"/>
      <c r="R111" s="285"/>
      <c r="S111" s="280"/>
      <c r="T111" s="285"/>
      <c r="U111" s="280"/>
      <c r="V111" s="285"/>
      <c r="W111" s="285"/>
    </row>
    <row r="112" spans="1:23" x14ac:dyDescent="0.25">
      <c r="A112" s="284"/>
      <c r="B112" s="285"/>
      <c r="C112" s="279"/>
      <c r="D112" s="285"/>
      <c r="E112" s="281"/>
      <c r="F112" s="285"/>
      <c r="G112" s="281"/>
      <c r="H112" s="281"/>
      <c r="I112" s="281"/>
      <c r="J112" s="281"/>
      <c r="K112" s="281"/>
      <c r="L112" s="281"/>
      <c r="M112" s="281"/>
      <c r="N112" s="285"/>
      <c r="O112" s="303"/>
      <c r="P112" s="295"/>
      <c r="Q112" s="303"/>
      <c r="R112" s="285"/>
      <c r="S112" s="280"/>
      <c r="T112" s="285"/>
      <c r="U112" s="280"/>
      <c r="V112" s="285"/>
      <c r="W112" s="285"/>
    </row>
    <row r="113" spans="1:23" x14ac:dyDescent="0.25">
      <c r="A113" s="281"/>
      <c r="B113" s="285"/>
      <c r="C113" s="282"/>
      <c r="D113" s="285"/>
      <c r="E113" s="286"/>
      <c r="F113" s="285"/>
      <c r="G113" s="286"/>
      <c r="H113" s="286"/>
      <c r="I113" s="286"/>
      <c r="J113" s="286"/>
      <c r="K113" s="286"/>
      <c r="L113" s="286"/>
      <c r="M113" s="286"/>
      <c r="N113" s="285"/>
      <c r="O113" s="292"/>
      <c r="P113" s="304"/>
      <c r="Q113" s="292"/>
      <c r="R113" s="285"/>
      <c r="S113" s="280"/>
      <c r="T113" s="285"/>
      <c r="U113" s="280"/>
      <c r="V113" s="285"/>
      <c r="W113" s="285"/>
    </row>
    <row r="114" spans="1:23" x14ac:dyDescent="0.25">
      <c r="A114" s="285"/>
      <c r="B114" s="285"/>
      <c r="C114" s="279"/>
      <c r="D114" s="285"/>
      <c r="E114" s="286"/>
      <c r="F114" s="285"/>
      <c r="G114" s="286"/>
      <c r="H114" s="286"/>
      <c r="I114" s="286"/>
      <c r="J114" s="286"/>
      <c r="K114" s="286"/>
      <c r="L114" s="286"/>
      <c r="M114" s="286"/>
      <c r="N114" s="285"/>
      <c r="O114" s="292"/>
      <c r="P114" s="304"/>
      <c r="Q114" s="292"/>
      <c r="R114" s="287"/>
      <c r="S114" s="282"/>
      <c r="T114" s="287"/>
      <c r="U114" s="282"/>
      <c r="V114" s="285"/>
    </row>
    <row r="115" spans="1:23" x14ac:dyDescent="0.25">
      <c r="A115" s="284"/>
      <c r="B115" s="289"/>
      <c r="C115" s="289"/>
      <c r="D115" s="289"/>
      <c r="E115" s="289"/>
      <c r="F115" s="293"/>
      <c r="G115" s="289"/>
      <c r="H115" s="289"/>
      <c r="I115" s="289"/>
      <c r="J115" s="289"/>
      <c r="K115" s="289"/>
      <c r="L115" s="289"/>
      <c r="M115" s="289"/>
      <c r="N115" s="293"/>
      <c r="O115" s="295"/>
      <c r="P115" s="305"/>
      <c r="Q115" s="305"/>
      <c r="R115" s="284"/>
      <c r="S115" s="284"/>
      <c r="T115" s="284"/>
    </row>
  </sheetData>
  <mergeCells count="1">
    <mergeCell ref="B7:C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opLeftCell="A55" workbookViewId="0">
      <selection activeCell="B67" sqref="B67"/>
    </sheetView>
  </sheetViews>
  <sheetFormatPr defaultRowHeight="15" x14ac:dyDescent="0.25"/>
  <cols>
    <col min="2" max="2" width="23.140625" bestFit="1" customWidth="1"/>
    <col min="3" max="3" width="25.7109375" customWidth="1"/>
  </cols>
  <sheetData>
    <row r="1" spans="1:23" x14ac:dyDescent="0.25">
      <c r="A1" s="285"/>
      <c r="B1" s="292"/>
      <c r="C1" s="285"/>
      <c r="D1" s="285"/>
      <c r="E1" s="281"/>
      <c r="F1" s="280"/>
      <c r="G1" s="285"/>
      <c r="H1" s="285"/>
      <c r="I1" s="285"/>
      <c r="J1" s="280"/>
      <c r="K1" s="285"/>
      <c r="L1" s="285"/>
      <c r="M1" s="281"/>
      <c r="N1" s="283"/>
      <c r="O1" s="285"/>
      <c r="P1" s="285"/>
      <c r="Q1" s="281"/>
      <c r="R1" s="285"/>
      <c r="S1" s="285"/>
      <c r="T1" s="280"/>
      <c r="U1" s="285"/>
      <c r="V1" s="285"/>
      <c r="W1" s="280"/>
    </row>
    <row r="2" spans="1:23" x14ac:dyDescent="0.25">
      <c r="A2" s="286"/>
      <c r="B2" s="287"/>
      <c r="C2" s="287"/>
      <c r="D2" s="287"/>
      <c r="E2" s="286"/>
      <c r="F2" s="285"/>
      <c r="G2" s="281"/>
      <c r="H2" s="285"/>
      <c r="I2" s="288"/>
      <c r="K2" s="288"/>
      <c r="M2" s="288"/>
      <c r="O2" s="288"/>
      <c r="Q2" s="288"/>
      <c r="R2" s="285"/>
      <c r="S2" s="285"/>
      <c r="T2" s="280"/>
      <c r="U2" s="285"/>
      <c r="V2" s="285"/>
      <c r="W2" s="280"/>
    </row>
    <row r="3" spans="1:23" x14ac:dyDescent="0.25">
      <c r="A3" s="285"/>
      <c r="B3" s="285"/>
      <c r="C3" s="285"/>
      <c r="D3" s="285"/>
      <c r="E3" s="281"/>
      <c r="F3" s="285"/>
      <c r="G3" s="281"/>
      <c r="H3" s="279"/>
      <c r="I3" s="285"/>
      <c r="J3" s="280"/>
      <c r="K3" s="285"/>
      <c r="L3" s="280"/>
      <c r="M3" s="285"/>
      <c r="N3" s="281"/>
      <c r="O3" s="285"/>
      <c r="P3" s="280"/>
      <c r="Q3" s="285"/>
      <c r="R3" s="285"/>
      <c r="S3" s="285"/>
      <c r="T3" s="280"/>
      <c r="U3" s="285"/>
      <c r="V3" s="285"/>
      <c r="W3" s="280"/>
    </row>
    <row r="4" spans="1:23" x14ac:dyDescent="0.25">
      <c r="A4" s="281"/>
      <c r="B4" s="285"/>
      <c r="C4" s="288"/>
      <c r="D4" s="287"/>
      <c r="E4" s="286"/>
      <c r="F4" s="287"/>
      <c r="G4" s="286"/>
      <c r="I4" s="288"/>
      <c r="K4" s="288"/>
      <c r="M4" s="288"/>
      <c r="O4" s="288"/>
      <c r="Q4" s="288"/>
      <c r="R4" s="285"/>
      <c r="S4" s="285"/>
      <c r="T4" s="280"/>
      <c r="U4" s="285"/>
      <c r="V4" s="285"/>
      <c r="W4" s="280"/>
    </row>
    <row r="5" spans="1:23" ht="60" customHeight="1" x14ac:dyDescent="0.25">
      <c r="A5" s="284"/>
      <c r="B5" s="285"/>
      <c r="C5" s="288"/>
      <c r="D5" s="288"/>
      <c r="E5" s="284"/>
      <c r="F5" s="302"/>
      <c r="G5" s="290"/>
      <c r="H5" s="279"/>
      <c r="I5" s="285"/>
      <c r="J5" s="280"/>
      <c r="K5" s="285"/>
      <c r="L5" s="280"/>
      <c r="M5" s="285"/>
      <c r="N5" s="281"/>
      <c r="O5" s="285"/>
      <c r="P5" s="280"/>
      <c r="Q5" s="285"/>
      <c r="R5" s="285"/>
      <c r="S5" s="285"/>
      <c r="T5" s="280"/>
      <c r="U5" s="285"/>
      <c r="V5" s="285"/>
      <c r="W5" s="280"/>
    </row>
    <row r="6" spans="1:23" x14ac:dyDescent="0.25">
      <c r="A6" s="281"/>
      <c r="B6" s="299"/>
      <c r="C6" s="299"/>
      <c r="D6" s="285"/>
      <c r="E6" s="281"/>
      <c r="F6" s="285"/>
      <c r="G6" s="281"/>
      <c r="I6" s="288"/>
      <c r="K6" s="288"/>
      <c r="M6" s="288"/>
      <c r="O6" s="288"/>
      <c r="Q6" s="288"/>
      <c r="R6" s="285"/>
      <c r="S6" s="285"/>
      <c r="T6" s="280"/>
      <c r="U6" s="285"/>
      <c r="V6" s="285"/>
      <c r="W6" s="280"/>
    </row>
    <row r="7" spans="1:23" ht="18.75" x14ac:dyDescent="0.3">
      <c r="A7" s="285"/>
      <c r="B7" s="350" t="s">
        <v>849</v>
      </c>
      <c r="C7" s="350"/>
      <c r="D7" s="291"/>
      <c r="E7" s="286"/>
      <c r="F7" s="285"/>
      <c r="G7" s="281"/>
      <c r="H7" s="279"/>
      <c r="I7" s="285"/>
      <c r="J7" s="280"/>
      <c r="K7" s="285"/>
      <c r="L7" s="280"/>
      <c r="M7" s="285"/>
      <c r="N7" s="281"/>
      <c r="O7" s="285"/>
      <c r="P7" s="280"/>
      <c r="Q7" s="285"/>
      <c r="R7" s="285"/>
      <c r="S7" s="285"/>
      <c r="T7" s="280"/>
      <c r="U7" s="285"/>
      <c r="V7" s="285"/>
      <c r="W7" s="280"/>
    </row>
    <row r="8" spans="1:23" x14ac:dyDescent="0.25">
      <c r="A8" s="286"/>
      <c r="B8" s="275" t="s">
        <v>827</v>
      </c>
      <c r="C8" s="275" t="s">
        <v>855</v>
      </c>
      <c r="D8" s="281"/>
      <c r="E8" s="281"/>
      <c r="F8" s="285"/>
      <c r="G8" s="281"/>
      <c r="H8" s="279"/>
      <c r="I8" s="285"/>
      <c r="J8" s="280"/>
      <c r="K8" s="285"/>
      <c r="L8" s="280"/>
      <c r="M8" s="285"/>
      <c r="N8" s="281"/>
      <c r="O8" s="285"/>
      <c r="P8" s="280"/>
      <c r="Q8" s="285"/>
      <c r="R8" s="285"/>
      <c r="S8" s="280"/>
      <c r="T8" s="285"/>
      <c r="U8" s="280"/>
      <c r="V8" s="285"/>
      <c r="W8" s="285"/>
    </row>
    <row r="9" spans="1:23" ht="20.100000000000001" customHeight="1" x14ac:dyDescent="0.25">
      <c r="A9" s="285"/>
      <c r="B9" s="274" t="s">
        <v>794</v>
      </c>
      <c r="C9" s="269"/>
      <c r="D9" s="286"/>
      <c r="E9" s="286"/>
      <c r="F9" s="285"/>
      <c r="G9" s="281"/>
      <c r="I9" s="288"/>
      <c r="K9" s="288"/>
      <c r="M9" s="288"/>
      <c r="O9" s="288"/>
      <c r="Q9" s="288"/>
      <c r="R9" s="285"/>
      <c r="S9" s="280"/>
      <c r="T9" s="285"/>
      <c r="U9" s="280"/>
      <c r="V9" s="285"/>
      <c r="W9" s="285"/>
    </row>
    <row r="10" spans="1:23" ht="20.100000000000001" customHeight="1" x14ac:dyDescent="0.25">
      <c r="A10" s="281"/>
      <c r="B10" s="274" t="s">
        <v>227</v>
      </c>
      <c r="C10" s="269"/>
      <c r="D10" s="281"/>
      <c r="E10" s="281"/>
      <c r="F10" s="285"/>
      <c r="G10" s="296"/>
      <c r="H10" s="279"/>
      <c r="I10" s="285"/>
      <c r="J10" s="280"/>
      <c r="K10" s="285"/>
      <c r="L10" s="280"/>
      <c r="M10" s="285"/>
      <c r="N10" s="281"/>
      <c r="O10" s="285"/>
      <c r="P10" s="280"/>
      <c r="Q10" s="285"/>
      <c r="R10" s="285"/>
      <c r="S10" s="280"/>
      <c r="T10" s="285"/>
      <c r="U10" s="280"/>
      <c r="V10" s="285"/>
      <c r="W10" s="285"/>
    </row>
    <row r="11" spans="1:23" ht="20.100000000000001" customHeight="1" x14ac:dyDescent="0.25">
      <c r="A11" s="284"/>
      <c r="B11" s="274" t="s">
        <v>229</v>
      </c>
      <c r="C11" s="269"/>
      <c r="D11" s="281"/>
      <c r="E11" s="281"/>
      <c r="F11" s="285"/>
      <c r="G11" s="281"/>
      <c r="H11" s="279"/>
      <c r="I11" s="285"/>
      <c r="J11" s="280"/>
      <c r="K11" s="285"/>
      <c r="L11" s="280"/>
      <c r="M11" s="285"/>
      <c r="N11" s="281"/>
      <c r="O11" s="285"/>
      <c r="P11" s="285"/>
      <c r="Q11" s="281"/>
      <c r="R11" s="285"/>
      <c r="S11" s="280"/>
      <c r="T11" s="285"/>
      <c r="U11" s="280"/>
      <c r="V11" s="285"/>
      <c r="W11" s="285"/>
    </row>
    <row r="12" spans="1:23" ht="20.100000000000001" customHeight="1" x14ac:dyDescent="0.25">
      <c r="A12" s="281"/>
      <c r="B12" s="274" t="s">
        <v>779</v>
      </c>
      <c r="C12" s="269"/>
      <c r="D12" s="286"/>
      <c r="E12" s="286"/>
      <c r="F12" s="285"/>
      <c r="G12" s="281"/>
      <c r="H12" s="279"/>
      <c r="I12" s="285"/>
      <c r="J12" s="280"/>
      <c r="K12" s="285"/>
      <c r="L12" s="280"/>
      <c r="M12" s="285"/>
      <c r="N12" s="281"/>
      <c r="O12" s="288"/>
      <c r="Q12" s="288"/>
      <c r="R12" s="285"/>
      <c r="S12" s="280"/>
      <c r="T12" s="285"/>
      <c r="U12" s="280"/>
      <c r="V12" s="285"/>
      <c r="W12" s="285"/>
    </row>
    <row r="13" spans="1:23" ht="20.100000000000001" customHeight="1" x14ac:dyDescent="0.25">
      <c r="A13" s="285"/>
      <c r="B13" s="274" t="s">
        <v>796</v>
      </c>
      <c r="C13" s="269"/>
      <c r="D13" s="281"/>
      <c r="E13" s="281"/>
      <c r="F13" s="285"/>
      <c r="G13" s="281"/>
      <c r="I13" s="288"/>
      <c r="K13" s="288"/>
      <c r="M13" s="288"/>
      <c r="O13" s="285"/>
      <c r="P13" s="280"/>
      <c r="Q13" s="285"/>
      <c r="R13" s="285"/>
      <c r="S13" s="280"/>
      <c r="T13" s="285"/>
      <c r="U13" s="280"/>
      <c r="V13" s="285"/>
      <c r="W13" s="285"/>
    </row>
    <row r="14" spans="1:23" ht="20.100000000000001" customHeight="1" x14ac:dyDescent="0.25">
      <c r="A14" s="286"/>
      <c r="B14" s="274" t="s">
        <v>300</v>
      </c>
      <c r="C14" s="269"/>
      <c r="D14" s="286"/>
      <c r="E14" s="286"/>
      <c r="F14" s="287"/>
      <c r="G14" s="281"/>
      <c r="H14" s="279"/>
      <c r="I14" s="285"/>
      <c r="J14" s="280"/>
      <c r="K14" s="285"/>
      <c r="L14" s="280"/>
      <c r="M14" s="285"/>
      <c r="N14" s="281"/>
      <c r="O14" s="288"/>
      <c r="Q14" s="288"/>
      <c r="R14" s="285"/>
      <c r="S14" s="280"/>
      <c r="T14" s="285"/>
      <c r="U14" s="280"/>
      <c r="V14" s="285"/>
      <c r="W14" s="285"/>
    </row>
    <row r="15" spans="1:23" ht="20.100000000000001" customHeight="1" x14ac:dyDescent="0.25">
      <c r="A15" s="285"/>
      <c r="B15" s="274" t="s">
        <v>828</v>
      </c>
      <c r="C15" s="269"/>
      <c r="D15" s="281"/>
      <c r="E15" s="281"/>
      <c r="F15" s="285"/>
      <c r="G15" s="281"/>
      <c r="H15" s="279"/>
      <c r="I15" s="285"/>
      <c r="J15" s="280"/>
      <c r="K15" s="285"/>
      <c r="L15" s="280"/>
      <c r="M15" s="285"/>
      <c r="N15" s="281"/>
      <c r="O15" s="285"/>
      <c r="P15" s="280"/>
      <c r="Q15" s="285"/>
      <c r="R15" s="285"/>
      <c r="S15" s="280"/>
      <c r="T15" s="285"/>
      <c r="U15" s="280"/>
      <c r="V15" s="285"/>
      <c r="W15" s="285"/>
    </row>
    <row r="16" spans="1:23" ht="20.100000000000001" customHeight="1" x14ac:dyDescent="0.25">
      <c r="A16" s="281"/>
      <c r="B16" s="274" t="s">
        <v>759</v>
      </c>
      <c r="C16" s="269"/>
      <c r="D16" s="286"/>
      <c r="E16" s="286"/>
      <c r="F16" s="285"/>
      <c r="G16" s="286"/>
      <c r="H16" s="279"/>
      <c r="I16" s="285"/>
      <c r="J16" s="280"/>
      <c r="K16" s="285"/>
      <c r="L16" s="280"/>
      <c r="M16" s="285"/>
      <c r="N16" s="281"/>
      <c r="O16" s="288"/>
      <c r="Q16" s="288"/>
      <c r="R16" s="285"/>
      <c r="S16" s="280"/>
      <c r="T16" s="285"/>
      <c r="U16" s="280"/>
      <c r="V16" s="285"/>
      <c r="W16" s="285"/>
    </row>
    <row r="17" spans="1:23" ht="20.100000000000001" customHeight="1" x14ac:dyDescent="0.25">
      <c r="A17" s="284"/>
      <c r="B17" s="274" t="s">
        <v>778</v>
      </c>
      <c r="C17" s="269"/>
      <c r="D17" s="281"/>
      <c r="E17" s="281"/>
      <c r="F17" s="285"/>
      <c r="G17" s="284"/>
      <c r="I17" s="288"/>
      <c r="K17" s="288"/>
      <c r="M17" s="288"/>
      <c r="O17" s="285"/>
      <c r="P17" s="280"/>
      <c r="Q17" s="285"/>
      <c r="R17" s="285"/>
      <c r="S17" s="280"/>
      <c r="T17" s="285"/>
      <c r="U17" s="280"/>
      <c r="V17" s="285"/>
      <c r="W17" s="285"/>
    </row>
    <row r="18" spans="1:23" ht="20.100000000000001" customHeight="1" x14ac:dyDescent="0.25">
      <c r="A18" s="285"/>
      <c r="B18" s="274" t="s">
        <v>798</v>
      </c>
      <c r="C18" s="269"/>
      <c r="D18" s="286"/>
      <c r="E18" s="281"/>
      <c r="F18" s="285"/>
      <c r="G18" s="281"/>
      <c r="H18" s="279"/>
      <c r="I18" s="285"/>
      <c r="J18" s="280"/>
      <c r="K18" s="285"/>
      <c r="L18" s="280"/>
      <c r="M18" s="285"/>
      <c r="N18" s="281"/>
      <c r="O18" s="285"/>
      <c r="P18" s="280"/>
      <c r="Q18" s="285"/>
      <c r="R18" s="285"/>
      <c r="S18" s="280"/>
      <c r="T18" s="285"/>
      <c r="U18" s="280"/>
      <c r="V18" s="285"/>
      <c r="W18" s="285"/>
    </row>
    <row r="19" spans="1:23" ht="20.100000000000001" customHeight="1" x14ac:dyDescent="0.25">
      <c r="A19" s="286"/>
      <c r="B19" s="274" t="s">
        <v>765</v>
      </c>
      <c r="C19" s="269"/>
      <c r="D19" s="284"/>
      <c r="E19" s="286"/>
      <c r="F19" s="285"/>
      <c r="G19" s="281"/>
      <c r="H19" s="279"/>
      <c r="I19" s="285"/>
      <c r="J19" s="280"/>
      <c r="K19" s="285"/>
      <c r="L19" s="280"/>
      <c r="M19" s="285"/>
      <c r="N19" s="281"/>
      <c r="O19" s="288"/>
      <c r="Q19" s="288"/>
      <c r="R19" s="285"/>
      <c r="S19" s="280"/>
      <c r="T19" s="285"/>
      <c r="U19" s="280"/>
      <c r="V19" s="285"/>
      <c r="W19" s="285"/>
    </row>
    <row r="20" spans="1:23" ht="20.100000000000001" customHeight="1" x14ac:dyDescent="0.25">
      <c r="A20" s="285"/>
      <c r="B20" s="274" t="s">
        <v>773</v>
      </c>
      <c r="C20" s="269"/>
      <c r="D20" s="281"/>
      <c r="E20" s="281"/>
      <c r="F20" s="287"/>
      <c r="G20" s="281"/>
      <c r="H20" s="279"/>
      <c r="I20" s="285"/>
      <c r="J20" s="280"/>
      <c r="K20" s="285"/>
      <c r="L20" s="280"/>
      <c r="M20" s="285"/>
      <c r="N20" s="281"/>
      <c r="O20" s="285"/>
      <c r="P20" s="280"/>
      <c r="Q20" s="285"/>
      <c r="R20" s="285"/>
      <c r="S20" s="280"/>
      <c r="T20" s="285"/>
      <c r="U20" s="280"/>
      <c r="V20" s="285"/>
      <c r="W20" s="285"/>
    </row>
    <row r="21" spans="1:23" ht="20.100000000000001" customHeight="1" x14ac:dyDescent="0.25">
      <c r="A21" s="281"/>
      <c r="B21" s="274" t="s">
        <v>772</v>
      </c>
      <c r="C21" s="269"/>
      <c r="D21" s="286"/>
      <c r="E21" s="281"/>
      <c r="F21" s="293"/>
      <c r="G21" s="281"/>
      <c r="H21" s="279"/>
      <c r="I21" s="285"/>
      <c r="J21" s="280"/>
      <c r="K21" s="285"/>
      <c r="L21" s="280"/>
      <c r="M21" s="285"/>
      <c r="N21" s="281"/>
      <c r="O21" s="285"/>
      <c r="P21" s="285"/>
      <c r="Q21" s="281"/>
      <c r="R21" s="285"/>
      <c r="S21" s="280"/>
      <c r="T21" s="285"/>
      <c r="U21" s="280"/>
      <c r="V21" s="285"/>
      <c r="W21" s="285"/>
    </row>
    <row r="22" spans="1:23" ht="20.100000000000001" customHeight="1" x14ac:dyDescent="0.25">
      <c r="A22" s="284"/>
      <c r="B22" s="274" t="s">
        <v>522</v>
      </c>
      <c r="C22" s="269"/>
      <c r="D22" s="281"/>
      <c r="E22" s="286"/>
      <c r="F22" s="285"/>
      <c r="G22" s="286"/>
      <c r="I22" s="288"/>
      <c r="K22" s="288"/>
      <c r="M22" s="288"/>
      <c r="O22" s="288"/>
      <c r="Q22" s="288"/>
      <c r="R22" s="285"/>
      <c r="S22" s="280"/>
      <c r="T22" s="285"/>
      <c r="U22" s="280"/>
      <c r="V22" s="285"/>
      <c r="W22" s="285"/>
    </row>
    <row r="23" spans="1:23" ht="20.100000000000001" customHeight="1" x14ac:dyDescent="0.25">
      <c r="A23" s="285"/>
      <c r="B23" s="274" t="s">
        <v>526</v>
      </c>
      <c r="C23" s="269"/>
      <c r="D23" s="286"/>
      <c r="E23" s="281"/>
      <c r="F23" s="285"/>
      <c r="G23" s="284"/>
      <c r="H23" s="279"/>
      <c r="I23" s="285"/>
      <c r="J23" s="280"/>
      <c r="K23" s="285"/>
      <c r="L23" s="280"/>
      <c r="M23" s="285"/>
      <c r="N23" s="281"/>
      <c r="O23" s="285"/>
      <c r="P23" s="280"/>
      <c r="Q23" s="285"/>
      <c r="R23" s="285"/>
      <c r="S23" s="280"/>
      <c r="T23" s="285"/>
      <c r="U23" s="280"/>
      <c r="V23" s="285"/>
      <c r="W23" s="285"/>
    </row>
    <row r="24" spans="1:23" ht="20.100000000000001" customHeight="1" x14ac:dyDescent="0.25">
      <c r="A24" s="286"/>
      <c r="B24" s="274" t="s">
        <v>788</v>
      </c>
      <c r="C24" s="269"/>
      <c r="D24" s="284"/>
      <c r="E24" s="286"/>
      <c r="F24" s="285"/>
      <c r="G24" s="281"/>
      <c r="H24" s="279"/>
      <c r="I24" s="285"/>
      <c r="J24" s="280"/>
      <c r="K24" s="285"/>
      <c r="L24" s="280"/>
      <c r="M24" s="285"/>
      <c r="N24" s="281"/>
      <c r="O24" s="288"/>
      <c r="Q24" s="288"/>
      <c r="R24" s="285"/>
      <c r="S24" s="280"/>
      <c r="T24" s="285"/>
      <c r="U24" s="280"/>
      <c r="V24" s="285"/>
      <c r="W24" s="285"/>
    </row>
    <row r="25" spans="1:23" ht="20.100000000000001" customHeight="1" x14ac:dyDescent="0.25">
      <c r="A25" s="285"/>
      <c r="B25" s="274" t="s">
        <v>763</v>
      </c>
      <c r="C25" s="269"/>
      <c r="D25" s="281"/>
      <c r="E25" s="281"/>
      <c r="F25" s="287"/>
      <c r="G25" s="281"/>
      <c r="I25" s="288"/>
      <c r="K25" s="288"/>
      <c r="M25" s="288"/>
      <c r="O25" s="285"/>
      <c r="P25" s="280"/>
      <c r="Q25" s="285"/>
      <c r="R25" s="285"/>
      <c r="S25" s="280"/>
      <c r="T25" s="285"/>
      <c r="U25" s="280"/>
      <c r="V25" s="285"/>
      <c r="W25" s="285"/>
    </row>
    <row r="26" spans="1:23" ht="20.100000000000001" customHeight="1" x14ac:dyDescent="0.25">
      <c r="A26" s="281"/>
      <c r="B26" s="274" t="s">
        <v>358</v>
      </c>
      <c r="C26" s="269"/>
      <c r="D26" s="281"/>
      <c r="E26" s="281"/>
      <c r="F26" s="288"/>
      <c r="G26" s="281"/>
      <c r="H26" s="279"/>
      <c r="I26" s="285"/>
      <c r="J26" s="280"/>
      <c r="K26" s="285"/>
      <c r="L26" s="280"/>
      <c r="M26" s="285"/>
      <c r="N26" s="281"/>
      <c r="O26" s="288"/>
      <c r="Q26" s="288"/>
      <c r="R26" s="285"/>
      <c r="S26" s="280"/>
      <c r="T26" s="285"/>
      <c r="U26" s="280"/>
      <c r="V26" s="285"/>
      <c r="W26" s="285"/>
    </row>
    <row r="27" spans="1:23" ht="20.100000000000001" customHeight="1" x14ac:dyDescent="0.25">
      <c r="A27" s="284"/>
      <c r="B27" s="274" t="s">
        <v>634</v>
      </c>
      <c r="C27" s="269"/>
      <c r="D27" s="286"/>
      <c r="E27" s="286"/>
      <c r="F27" s="285"/>
      <c r="G27" s="281"/>
      <c r="I27" s="288"/>
      <c r="K27" s="288"/>
      <c r="M27" s="288"/>
      <c r="O27" s="285"/>
      <c r="P27" s="280"/>
      <c r="Q27" s="285"/>
      <c r="R27" s="285"/>
      <c r="S27" s="280"/>
      <c r="T27" s="285"/>
      <c r="U27" s="280"/>
      <c r="V27" s="285"/>
      <c r="W27" s="285"/>
    </row>
    <row r="28" spans="1:23" ht="20.100000000000001" customHeight="1" x14ac:dyDescent="0.25">
      <c r="A28" s="285"/>
      <c r="B28" s="274" t="s">
        <v>793</v>
      </c>
      <c r="C28" s="269"/>
      <c r="D28" s="284"/>
      <c r="E28" s="281"/>
      <c r="F28" s="285"/>
      <c r="G28" s="281"/>
      <c r="H28" s="279"/>
      <c r="I28" s="285"/>
      <c r="J28" s="280"/>
      <c r="K28" s="285"/>
      <c r="L28" s="280"/>
      <c r="M28" s="285"/>
      <c r="N28" s="281"/>
      <c r="O28" s="285"/>
      <c r="P28" s="280"/>
      <c r="Q28" s="285"/>
      <c r="R28" s="285"/>
      <c r="S28" s="280"/>
      <c r="T28" s="285"/>
      <c r="U28" s="280"/>
      <c r="V28" s="285"/>
      <c r="W28" s="285"/>
    </row>
    <row r="29" spans="1:23" ht="20.100000000000001" customHeight="1" x14ac:dyDescent="0.25">
      <c r="A29" s="286"/>
      <c r="B29" s="274" t="s">
        <v>678</v>
      </c>
      <c r="C29" s="269"/>
      <c r="D29" s="281"/>
      <c r="E29" s="286"/>
      <c r="F29" s="285"/>
      <c r="G29" s="286"/>
      <c r="H29" s="279"/>
      <c r="I29" s="285"/>
      <c r="J29" s="280"/>
      <c r="K29" s="285"/>
      <c r="L29" s="280"/>
      <c r="M29" s="285"/>
      <c r="N29" s="281"/>
      <c r="O29" s="288"/>
      <c r="Q29" s="288"/>
      <c r="R29" s="285"/>
      <c r="S29" s="280"/>
      <c r="T29" s="285"/>
      <c r="U29" s="280"/>
      <c r="V29" s="285"/>
      <c r="W29" s="285"/>
    </row>
    <row r="30" spans="1:23" ht="20.100000000000001" customHeight="1" x14ac:dyDescent="0.25">
      <c r="A30" s="285"/>
      <c r="B30" s="274" t="s">
        <v>263</v>
      </c>
      <c r="C30" s="269"/>
      <c r="D30" s="281"/>
      <c r="E30" s="281"/>
      <c r="F30" s="287"/>
      <c r="G30" s="284"/>
      <c r="I30" s="288"/>
      <c r="K30" s="288"/>
      <c r="M30" s="288"/>
      <c r="O30" s="285"/>
      <c r="P30" s="280"/>
      <c r="Q30" s="285"/>
      <c r="R30" s="285"/>
      <c r="S30" s="280"/>
      <c r="T30" s="285"/>
      <c r="U30" s="280"/>
      <c r="V30" s="285"/>
      <c r="W30" s="285"/>
    </row>
    <row r="31" spans="1:23" ht="20.100000000000001" customHeight="1" x14ac:dyDescent="0.25">
      <c r="A31" s="281"/>
      <c r="B31" s="274" t="s">
        <v>267</v>
      </c>
      <c r="C31" s="269"/>
      <c r="D31" s="286"/>
      <c r="E31" s="286"/>
      <c r="F31" s="288"/>
      <c r="G31" s="281"/>
      <c r="H31" s="279"/>
      <c r="I31" s="285"/>
      <c r="J31" s="280"/>
      <c r="K31" s="285"/>
      <c r="L31" s="280"/>
      <c r="M31" s="285"/>
      <c r="N31" s="281"/>
      <c r="O31" s="285"/>
      <c r="P31" s="285"/>
      <c r="Q31" s="281"/>
      <c r="R31" s="285"/>
      <c r="S31" s="280"/>
      <c r="T31" s="285"/>
      <c r="U31" s="280"/>
      <c r="V31" s="285"/>
      <c r="W31" s="285"/>
    </row>
    <row r="32" spans="1:23" ht="20.100000000000001" customHeight="1" x14ac:dyDescent="0.25">
      <c r="A32" s="284"/>
      <c r="B32" s="274" t="s">
        <v>248</v>
      </c>
      <c r="C32" s="269"/>
      <c r="D32" s="284"/>
      <c r="E32" s="284"/>
      <c r="F32" s="285"/>
      <c r="G32" s="281"/>
      <c r="I32" s="288"/>
      <c r="K32" s="288"/>
      <c r="M32" s="288"/>
      <c r="O32" s="288"/>
      <c r="Q32" s="288"/>
      <c r="R32" s="285"/>
      <c r="S32" s="280"/>
      <c r="T32" s="285"/>
      <c r="U32" s="280"/>
      <c r="V32" s="285"/>
      <c r="W32" s="285"/>
    </row>
    <row r="33" spans="1:23" ht="20.100000000000001" customHeight="1" x14ac:dyDescent="0.25">
      <c r="A33" s="285"/>
      <c r="B33" s="274" t="s">
        <v>454</v>
      </c>
      <c r="C33" s="269"/>
      <c r="D33" s="281"/>
      <c r="E33" s="281"/>
      <c r="F33" s="285"/>
      <c r="G33" s="281"/>
      <c r="H33" s="279"/>
      <c r="I33" s="285"/>
      <c r="J33" s="280"/>
      <c r="K33" s="285"/>
      <c r="L33" s="280"/>
      <c r="M33" s="285"/>
      <c r="N33" s="281"/>
      <c r="O33" s="285"/>
      <c r="P33" s="280"/>
      <c r="Q33" s="285"/>
      <c r="R33" s="285"/>
      <c r="S33" s="280"/>
      <c r="T33" s="285"/>
      <c r="U33" s="280"/>
      <c r="V33" s="285"/>
      <c r="W33" s="285"/>
    </row>
    <row r="34" spans="1:23" ht="20.100000000000001" customHeight="1" x14ac:dyDescent="0.25">
      <c r="A34" s="286"/>
      <c r="B34" s="274" t="s">
        <v>363</v>
      </c>
      <c r="C34" s="269"/>
      <c r="D34" s="281"/>
      <c r="E34" s="286"/>
      <c r="F34" s="287"/>
      <c r="G34" s="281"/>
      <c r="H34" s="279"/>
      <c r="I34" s="285"/>
      <c r="J34" s="280"/>
      <c r="K34" s="285"/>
      <c r="L34" s="280"/>
      <c r="M34" s="285"/>
      <c r="N34" s="281"/>
      <c r="O34" s="288"/>
      <c r="Q34" s="288"/>
      <c r="R34" s="285"/>
      <c r="S34" s="280"/>
      <c r="T34" s="285"/>
      <c r="U34" s="280"/>
      <c r="V34" s="285"/>
      <c r="W34" s="285"/>
    </row>
    <row r="35" spans="1:23" ht="20.100000000000001" customHeight="1" x14ac:dyDescent="0.25">
      <c r="A35" s="285"/>
      <c r="B35" s="274" t="s">
        <v>393</v>
      </c>
      <c r="C35" s="269"/>
      <c r="D35" s="286"/>
      <c r="E35" s="281"/>
      <c r="F35" s="288"/>
      <c r="G35" s="281"/>
      <c r="H35" s="279"/>
      <c r="I35" s="285"/>
      <c r="J35" s="280"/>
      <c r="K35" s="285"/>
      <c r="L35" s="280"/>
      <c r="M35" s="285"/>
      <c r="N35" s="281"/>
      <c r="O35" s="285"/>
      <c r="P35" s="280"/>
      <c r="Q35" s="285"/>
      <c r="R35" s="285"/>
      <c r="S35" s="280"/>
      <c r="T35" s="285"/>
      <c r="U35" s="280"/>
      <c r="V35" s="285"/>
      <c r="W35" s="285"/>
    </row>
    <row r="36" spans="1:23" ht="20.100000000000001" customHeight="1" x14ac:dyDescent="0.25">
      <c r="A36" s="281"/>
      <c r="B36" s="274" t="s">
        <v>450</v>
      </c>
      <c r="C36" s="269"/>
      <c r="D36" s="284"/>
      <c r="E36" s="286"/>
      <c r="F36" s="285"/>
      <c r="G36" s="286"/>
      <c r="I36" s="288"/>
      <c r="K36" s="288"/>
      <c r="M36" s="288"/>
      <c r="O36" s="288"/>
      <c r="Q36" s="288"/>
      <c r="R36" s="285"/>
      <c r="S36" s="280"/>
      <c r="T36" s="285"/>
      <c r="U36" s="280"/>
      <c r="V36" s="285"/>
      <c r="W36" s="285"/>
    </row>
    <row r="37" spans="1:23" ht="20.100000000000001" customHeight="1" x14ac:dyDescent="0.25">
      <c r="A37" s="284"/>
      <c r="B37" s="274" t="s">
        <v>434</v>
      </c>
      <c r="C37" s="269"/>
      <c r="D37" s="281"/>
      <c r="E37" s="281"/>
      <c r="F37" s="285"/>
      <c r="G37" s="284"/>
      <c r="H37" s="279"/>
      <c r="I37" s="285"/>
      <c r="J37" s="280"/>
      <c r="K37" s="285"/>
      <c r="L37" s="280"/>
      <c r="M37" s="285"/>
      <c r="N37" s="281"/>
      <c r="O37" s="285"/>
      <c r="P37" s="280"/>
      <c r="Q37" s="285"/>
      <c r="R37" s="285"/>
      <c r="S37" s="280"/>
      <c r="T37" s="285"/>
      <c r="U37" s="280"/>
      <c r="V37" s="285"/>
      <c r="W37" s="285"/>
    </row>
    <row r="38" spans="1:23" ht="20.100000000000001" customHeight="1" x14ac:dyDescent="0.25">
      <c r="A38" s="284"/>
      <c r="B38" s="275" t="s">
        <v>827</v>
      </c>
      <c r="C38" s="275" t="s">
        <v>855</v>
      </c>
      <c r="D38" s="284"/>
      <c r="E38" s="286"/>
      <c r="F38" s="285"/>
      <c r="G38" s="284"/>
      <c r="I38" s="288"/>
      <c r="K38" s="288"/>
      <c r="M38" s="288"/>
      <c r="O38" s="288"/>
      <c r="Q38" s="288"/>
      <c r="R38" s="285"/>
      <c r="S38" s="280"/>
      <c r="T38" s="285"/>
      <c r="U38" s="280"/>
      <c r="V38" s="285"/>
      <c r="W38" s="285"/>
    </row>
    <row r="39" spans="1:23" ht="20.100000000000001" customHeight="1" x14ac:dyDescent="0.25">
      <c r="A39" s="285"/>
      <c r="B39" s="274" t="s">
        <v>436</v>
      </c>
      <c r="C39" s="269"/>
      <c r="D39" s="281"/>
      <c r="E39" s="281"/>
      <c r="F39" s="285"/>
      <c r="G39" s="281"/>
      <c r="H39" s="279"/>
      <c r="I39" s="285"/>
      <c r="J39" s="280"/>
      <c r="K39" s="285"/>
      <c r="L39" s="280"/>
      <c r="M39" s="285"/>
      <c r="N39" s="281"/>
      <c r="O39" s="285"/>
      <c r="P39" s="280"/>
      <c r="Q39" s="285"/>
      <c r="R39" s="285"/>
      <c r="S39" s="280"/>
      <c r="T39" s="285"/>
      <c r="U39" s="280"/>
      <c r="V39" s="285"/>
      <c r="W39" s="285"/>
    </row>
    <row r="40" spans="1:23" ht="20.100000000000001" customHeight="1" x14ac:dyDescent="0.25">
      <c r="A40" s="286"/>
      <c r="B40" s="274" t="s">
        <v>401</v>
      </c>
      <c r="C40" s="269"/>
      <c r="D40" s="286"/>
      <c r="E40" s="286"/>
      <c r="F40" s="287"/>
      <c r="G40" s="281"/>
      <c r="H40" s="279"/>
      <c r="I40" s="285"/>
      <c r="J40" s="280"/>
      <c r="K40" s="285"/>
      <c r="L40" s="280"/>
      <c r="M40" s="285"/>
      <c r="N40" s="281"/>
      <c r="O40" s="288"/>
      <c r="Q40" s="288"/>
      <c r="R40" s="285"/>
      <c r="S40" s="280"/>
      <c r="T40" s="285"/>
      <c r="U40" s="280"/>
      <c r="V40" s="285"/>
      <c r="W40" s="285"/>
    </row>
    <row r="41" spans="1:23" ht="20.100000000000001" customHeight="1" x14ac:dyDescent="0.25">
      <c r="A41" s="285"/>
      <c r="B41" s="274" t="s">
        <v>445</v>
      </c>
      <c r="C41" s="269"/>
      <c r="D41" s="284"/>
      <c r="E41" s="281"/>
      <c r="F41" s="288"/>
      <c r="G41" s="281"/>
      <c r="I41" s="288"/>
      <c r="K41" s="288"/>
      <c r="M41" s="288"/>
      <c r="O41" s="285"/>
      <c r="P41" s="280"/>
      <c r="Q41" s="285"/>
      <c r="R41" s="285"/>
      <c r="S41" s="280"/>
      <c r="T41" s="285"/>
      <c r="U41" s="280"/>
      <c r="V41" s="285"/>
      <c r="W41" s="285"/>
    </row>
    <row r="42" spans="1:23" ht="20.100000000000001" customHeight="1" x14ac:dyDescent="0.25">
      <c r="A42" s="281"/>
      <c r="B42" s="274" t="s">
        <v>255</v>
      </c>
      <c r="C42" s="269"/>
      <c r="D42" s="281"/>
      <c r="E42" s="286"/>
      <c r="F42" s="285"/>
      <c r="G42" s="281"/>
      <c r="H42" s="279"/>
      <c r="I42" s="285"/>
      <c r="J42" s="280"/>
      <c r="K42" s="285"/>
      <c r="L42" s="280"/>
      <c r="M42" s="285"/>
      <c r="N42" s="281"/>
      <c r="O42" s="285"/>
      <c r="P42" s="285"/>
      <c r="Q42" s="281"/>
      <c r="R42" s="285"/>
      <c r="S42" s="280"/>
      <c r="T42" s="285"/>
      <c r="U42" s="280"/>
      <c r="V42" s="285"/>
      <c r="W42" s="285"/>
    </row>
    <row r="43" spans="1:23" ht="20.100000000000001" customHeight="1" x14ac:dyDescent="0.25">
      <c r="A43" s="284"/>
      <c r="B43" s="274" t="s">
        <v>216</v>
      </c>
      <c r="C43" s="269"/>
      <c r="D43" s="281"/>
      <c r="E43" s="284"/>
      <c r="F43" s="287"/>
      <c r="G43" s="281"/>
      <c r="H43" s="279"/>
      <c r="I43" s="285"/>
      <c r="J43" s="280"/>
      <c r="K43" s="285"/>
      <c r="L43" s="280"/>
      <c r="M43" s="285"/>
      <c r="N43" s="281"/>
      <c r="O43" s="288"/>
      <c r="Q43" s="288"/>
      <c r="R43" s="285"/>
      <c r="S43" s="280"/>
      <c r="T43" s="285"/>
      <c r="U43" s="280"/>
      <c r="V43" s="285"/>
      <c r="W43" s="285"/>
    </row>
    <row r="44" spans="1:23" ht="20.100000000000001" customHeight="1" x14ac:dyDescent="0.25">
      <c r="A44" s="285"/>
      <c r="B44" s="274" t="s">
        <v>767</v>
      </c>
      <c r="C44" s="269"/>
      <c r="D44" s="286"/>
      <c r="E44" s="281"/>
      <c r="F44" s="287"/>
      <c r="G44" s="286"/>
      <c r="I44" s="288"/>
      <c r="K44" s="288"/>
      <c r="M44" s="288"/>
      <c r="O44" s="285"/>
      <c r="P44" s="280"/>
      <c r="Q44" s="285"/>
      <c r="R44" s="285"/>
      <c r="S44" s="280"/>
      <c r="T44" s="285"/>
      <c r="U44" s="280"/>
      <c r="V44" s="285"/>
      <c r="W44" s="285"/>
    </row>
    <row r="45" spans="1:23" ht="20.100000000000001" customHeight="1" x14ac:dyDescent="0.25">
      <c r="A45" s="286"/>
      <c r="B45" s="274" t="s">
        <v>789</v>
      </c>
      <c r="C45" s="269"/>
      <c r="D45" s="284"/>
      <c r="E45" s="286"/>
      <c r="F45" s="280"/>
      <c r="G45" s="285"/>
      <c r="H45" s="279"/>
      <c r="I45" s="285"/>
      <c r="J45" s="280"/>
      <c r="K45" s="285"/>
      <c r="L45" s="280"/>
      <c r="M45" s="285"/>
      <c r="N45" s="281"/>
      <c r="O45" s="288"/>
      <c r="Q45" s="288"/>
      <c r="R45" s="285"/>
      <c r="S45" s="280"/>
      <c r="T45" s="285"/>
      <c r="U45" s="280"/>
      <c r="V45" s="285"/>
      <c r="W45" s="285"/>
    </row>
    <row r="46" spans="1:23" ht="20.100000000000001" customHeight="1" x14ac:dyDescent="0.25">
      <c r="A46" s="285"/>
      <c r="B46" s="274" t="s">
        <v>791</v>
      </c>
      <c r="C46" s="269"/>
      <c r="D46" s="281"/>
      <c r="E46" s="281"/>
      <c r="F46" s="285"/>
      <c r="G46" s="281"/>
      <c r="I46" s="288"/>
      <c r="K46" s="288"/>
      <c r="M46" s="288"/>
      <c r="O46" s="285"/>
      <c r="P46" s="280"/>
      <c r="Q46" s="285"/>
      <c r="R46" s="285"/>
      <c r="S46" s="280"/>
      <c r="T46" s="285"/>
      <c r="U46" s="280"/>
      <c r="V46" s="285"/>
      <c r="W46" s="285"/>
    </row>
    <row r="47" spans="1:23" ht="20.100000000000001" customHeight="1" x14ac:dyDescent="0.25">
      <c r="A47" s="281"/>
      <c r="B47" s="274" t="s">
        <v>762</v>
      </c>
      <c r="C47" s="269"/>
      <c r="D47" s="281"/>
      <c r="E47" s="286"/>
      <c r="F47" s="285"/>
      <c r="G47" s="281"/>
      <c r="H47" s="279"/>
      <c r="I47" s="285"/>
      <c r="J47" s="280"/>
      <c r="K47" s="285"/>
      <c r="L47" s="280"/>
      <c r="M47" s="285"/>
      <c r="N47" s="281"/>
      <c r="O47" s="288"/>
      <c r="Q47" s="288"/>
      <c r="R47" s="285"/>
      <c r="S47" s="280"/>
      <c r="T47" s="285"/>
      <c r="U47" s="280"/>
      <c r="V47" s="285"/>
      <c r="W47" s="285"/>
    </row>
    <row r="48" spans="1:23" ht="20.100000000000001" customHeight="1" x14ac:dyDescent="0.25">
      <c r="A48" s="284"/>
      <c r="B48" s="274" t="s">
        <v>561</v>
      </c>
      <c r="C48" s="269"/>
      <c r="D48" s="286"/>
      <c r="E48" s="281"/>
      <c r="F48" s="287"/>
      <c r="G48" s="281"/>
      <c r="H48" s="279"/>
      <c r="I48" s="285"/>
      <c r="J48" s="280"/>
      <c r="K48" s="285"/>
      <c r="L48" s="280"/>
      <c r="M48" s="285"/>
      <c r="N48" s="281"/>
      <c r="O48" s="285"/>
      <c r="P48" s="280"/>
      <c r="Q48" s="285"/>
      <c r="R48" s="285"/>
      <c r="S48" s="280"/>
      <c r="T48" s="285"/>
      <c r="U48" s="280"/>
      <c r="V48" s="285"/>
      <c r="W48" s="285"/>
    </row>
    <row r="49" spans="1:23" ht="20.100000000000001" customHeight="1" x14ac:dyDescent="0.25">
      <c r="A49" s="285"/>
      <c r="B49" s="274" t="s">
        <v>554</v>
      </c>
      <c r="C49" s="269"/>
      <c r="D49" s="284"/>
      <c r="E49" s="281"/>
      <c r="F49" s="293"/>
      <c r="G49" s="281"/>
      <c r="H49" s="279"/>
      <c r="I49" s="285"/>
      <c r="J49" s="280"/>
      <c r="K49" s="285"/>
      <c r="L49" s="280"/>
      <c r="M49" s="285"/>
      <c r="N49" s="281"/>
      <c r="O49" s="285"/>
      <c r="P49" s="280"/>
      <c r="Q49" s="285"/>
      <c r="R49" s="285"/>
      <c r="S49" s="280"/>
      <c r="T49" s="285"/>
      <c r="U49" s="280"/>
      <c r="V49" s="285"/>
      <c r="W49" s="285"/>
    </row>
    <row r="50" spans="1:23" ht="20.100000000000001" customHeight="1" x14ac:dyDescent="0.25">
      <c r="A50" s="286"/>
      <c r="B50" s="274" t="s">
        <v>671</v>
      </c>
      <c r="C50" s="269"/>
      <c r="D50" s="281"/>
      <c r="E50" s="281"/>
      <c r="F50" s="285"/>
      <c r="G50" s="281"/>
      <c r="I50" s="288"/>
      <c r="K50" s="288"/>
      <c r="M50" s="288"/>
      <c r="O50" s="288"/>
      <c r="Q50" s="288"/>
      <c r="R50" s="285"/>
      <c r="S50" s="280"/>
      <c r="T50" s="285"/>
      <c r="U50" s="280"/>
      <c r="V50" s="285"/>
      <c r="W50" s="285"/>
    </row>
    <row r="51" spans="1:23" ht="20.100000000000001" customHeight="1" x14ac:dyDescent="0.25">
      <c r="A51" s="285"/>
      <c r="B51" s="274" t="s">
        <v>664</v>
      </c>
      <c r="C51" s="269"/>
      <c r="D51" s="281"/>
      <c r="E51" s="286"/>
      <c r="F51" s="285"/>
      <c r="G51" s="286"/>
      <c r="H51" s="279"/>
      <c r="I51" s="285"/>
      <c r="J51" s="280"/>
      <c r="K51" s="285"/>
      <c r="L51" s="280"/>
      <c r="M51" s="285"/>
      <c r="N51" s="281"/>
      <c r="O51" s="285"/>
      <c r="P51" s="280"/>
      <c r="Q51" s="285"/>
      <c r="R51" s="285"/>
      <c r="S51" s="280"/>
      <c r="T51" s="285"/>
      <c r="U51" s="280"/>
      <c r="V51" s="285"/>
      <c r="W51" s="285"/>
    </row>
    <row r="52" spans="1:23" ht="20.100000000000001" customHeight="1" x14ac:dyDescent="0.25">
      <c r="A52" s="281"/>
      <c r="B52" s="274" t="s">
        <v>685</v>
      </c>
      <c r="C52" s="269"/>
      <c r="D52" s="286"/>
      <c r="E52" s="284"/>
      <c r="F52" s="285"/>
      <c r="G52" s="284"/>
      <c r="I52" s="288"/>
      <c r="K52" s="288"/>
      <c r="M52" s="288"/>
      <c r="O52" s="285"/>
      <c r="P52" s="285"/>
      <c r="Q52" s="281"/>
      <c r="R52" s="285"/>
      <c r="S52" s="280"/>
      <c r="T52" s="285"/>
      <c r="U52" s="280"/>
      <c r="V52" s="285"/>
      <c r="W52" s="285"/>
    </row>
    <row r="53" spans="1:23" ht="20.100000000000001" customHeight="1" x14ac:dyDescent="0.25">
      <c r="A53" s="284"/>
      <c r="B53" s="274" t="s">
        <v>687</v>
      </c>
      <c r="C53" s="269"/>
      <c r="D53" s="284"/>
      <c r="E53" s="281"/>
      <c r="F53" s="287"/>
      <c r="G53" s="281"/>
      <c r="H53" s="279"/>
      <c r="I53" s="285"/>
      <c r="J53" s="280"/>
      <c r="K53" s="285"/>
      <c r="L53" s="280"/>
      <c r="M53" s="285"/>
      <c r="N53" s="281"/>
      <c r="O53" s="288"/>
      <c r="Q53" s="288"/>
      <c r="R53" s="285"/>
      <c r="S53" s="280"/>
      <c r="T53" s="285"/>
      <c r="U53" s="280"/>
      <c r="V53" s="285"/>
      <c r="W53" s="285"/>
    </row>
    <row r="54" spans="1:23" ht="20.100000000000001" customHeight="1" x14ac:dyDescent="0.25">
      <c r="A54" s="285"/>
      <c r="B54" s="274" t="s">
        <v>852</v>
      </c>
      <c r="C54" s="269"/>
      <c r="D54" s="281"/>
      <c r="E54" s="286"/>
      <c r="F54" s="288"/>
      <c r="G54" s="281"/>
      <c r="H54" s="279"/>
      <c r="I54" s="285"/>
      <c r="J54" s="280"/>
      <c r="K54" s="285"/>
      <c r="L54" s="280"/>
      <c r="M54" s="285"/>
      <c r="N54" s="281"/>
      <c r="O54" s="285"/>
      <c r="P54" s="280"/>
      <c r="Q54" s="285"/>
      <c r="R54" s="285"/>
      <c r="S54" s="280"/>
      <c r="T54" s="285"/>
      <c r="U54" s="280"/>
      <c r="V54" s="285"/>
      <c r="W54" s="285"/>
    </row>
    <row r="55" spans="1:23" ht="20.100000000000001" customHeight="1" x14ac:dyDescent="0.25">
      <c r="A55" s="286"/>
      <c r="B55" s="274" t="s">
        <v>781</v>
      </c>
      <c r="C55" s="269"/>
      <c r="D55" s="281"/>
      <c r="E55" s="281"/>
      <c r="F55" s="285"/>
      <c r="G55" s="281"/>
      <c r="H55" s="279"/>
      <c r="I55" s="285"/>
      <c r="J55" s="280"/>
      <c r="K55" s="285"/>
      <c r="L55" s="280"/>
      <c r="M55" s="285"/>
      <c r="N55" s="281"/>
      <c r="O55" s="288"/>
      <c r="Q55" s="288"/>
      <c r="R55" s="285"/>
      <c r="S55" s="280"/>
      <c r="T55" s="285"/>
      <c r="U55" s="280"/>
      <c r="V55" s="285"/>
      <c r="W55" s="285"/>
    </row>
    <row r="56" spans="1:23" ht="20.100000000000001" customHeight="1" x14ac:dyDescent="0.25">
      <c r="A56" s="285"/>
      <c r="B56" s="274" t="s">
        <v>760</v>
      </c>
      <c r="C56" s="269"/>
      <c r="D56" s="286"/>
      <c r="E56" s="286"/>
      <c r="F56" s="285"/>
      <c r="G56" s="281"/>
      <c r="I56" s="288"/>
      <c r="K56" s="288"/>
      <c r="M56" s="288"/>
      <c r="O56" s="285"/>
      <c r="P56" s="280"/>
      <c r="Q56" s="285"/>
      <c r="R56" s="285"/>
      <c r="S56" s="280"/>
      <c r="T56" s="285"/>
      <c r="U56" s="280"/>
      <c r="V56" s="285"/>
      <c r="W56" s="285"/>
    </row>
    <row r="57" spans="1:23" ht="20.100000000000001" customHeight="1" x14ac:dyDescent="0.25">
      <c r="A57" s="281"/>
      <c r="B57" s="274" t="s">
        <v>782</v>
      </c>
      <c r="C57" s="269"/>
      <c r="D57" s="284"/>
      <c r="E57" s="281"/>
      <c r="F57" s="285"/>
      <c r="G57" s="281"/>
      <c r="H57" s="279"/>
      <c r="I57" s="285"/>
      <c r="J57" s="280"/>
      <c r="K57" s="285"/>
      <c r="L57" s="280"/>
      <c r="M57" s="285"/>
      <c r="N57" s="281"/>
      <c r="O57" s="288"/>
      <c r="Q57" s="288"/>
      <c r="R57" s="285"/>
      <c r="S57" s="280"/>
      <c r="T57" s="285"/>
      <c r="U57" s="280"/>
      <c r="V57" s="285"/>
      <c r="W57" s="285"/>
    </row>
    <row r="58" spans="1:23" ht="20.100000000000001" customHeight="1" x14ac:dyDescent="0.25">
      <c r="A58" s="284"/>
      <c r="B58" s="274" t="s">
        <v>776</v>
      </c>
      <c r="C58" s="269"/>
      <c r="D58" s="281"/>
      <c r="E58" s="281"/>
      <c r="F58" s="287"/>
      <c r="G58" s="286"/>
      <c r="H58" s="279"/>
      <c r="I58" s="285"/>
      <c r="J58" s="280"/>
      <c r="K58" s="285"/>
      <c r="L58" s="280"/>
      <c r="M58" s="285"/>
      <c r="N58" s="281"/>
      <c r="O58" s="285"/>
      <c r="P58" s="280"/>
      <c r="Q58" s="285"/>
      <c r="R58" s="285"/>
      <c r="S58" s="280"/>
      <c r="T58" s="285"/>
      <c r="U58" s="280"/>
      <c r="V58" s="285"/>
      <c r="W58" s="285"/>
    </row>
    <row r="59" spans="1:23" ht="20.100000000000001" customHeight="1" x14ac:dyDescent="0.25">
      <c r="A59" s="285"/>
      <c r="B59" s="274" t="s">
        <v>768</v>
      </c>
      <c r="C59" s="269"/>
      <c r="D59" s="281"/>
      <c r="E59" s="286"/>
      <c r="F59" s="288"/>
      <c r="G59" s="284"/>
      <c r="H59" s="279"/>
      <c r="I59" s="285"/>
      <c r="J59" s="280"/>
      <c r="K59" s="285"/>
      <c r="L59" s="280"/>
      <c r="M59" s="285"/>
      <c r="N59" s="281"/>
      <c r="O59" s="285"/>
      <c r="P59" s="280"/>
      <c r="Q59" s="285"/>
      <c r="R59" s="285"/>
      <c r="S59" s="280"/>
      <c r="T59" s="285"/>
      <c r="U59" s="280"/>
      <c r="V59" s="285"/>
      <c r="W59" s="285"/>
    </row>
    <row r="60" spans="1:23" ht="20.100000000000001" customHeight="1" x14ac:dyDescent="0.25">
      <c r="A60" s="286"/>
      <c r="B60" s="274" t="s">
        <v>790</v>
      </c>
      <c r="C60" s="269"/>
      <c r="D60" s="286"/>
      <c r="E60" s="281"/>
      <c r="F60" s="285"/>
      <c r="G60" s="281"/>
      <c r="H60" s="285"/>
      <c r="I60" s="288"/>
      <c r="K60" s="288"/>
      <c r="M60" s="288"/>
      <c r="O60" s="288"/>
      <c r="Q60" s="288"/>
      <c r="R60" s="285"/>
      <c r="S60" s="280"/>
      <c r="T60" s="285"/>
      <c r="U60" s="280"/>
      <c r="V60" s="285"/>
      <c r="W60" s="285"/>
    </row>
    <row r="61" spans="1:23" ht="20.100000000000001" customHeight="1" x14ac:dyDescent="0.25">
      <c r="A61" s="285"/>
      <c r="B61" s="274" t="s">
        <v>251</v>
      </c>
      <c r="C61" s="269"/>
      <c r="D61" s="284"/>
      <c r="E61" s="286"/>
      <c r="F61" s="285"/>
      <c r="G61" s="281"/>
      <c r="H61" s="279"/>
      <c r="I61" s="285"/>
      <c r="J61" s="280"/>
      <c r="K61" s="285"/>
      <c r="L61" s="280"/>
      <c r="M61" s="285"/>
      <c r="N61" s="281"/>
      <c r="O61" s="285"/>
      <c r="P61" s="280"/>
      <c r="Q61" s="285"/>
      <c r="R61" s="285"/>
      <c r="S61" s="280"/>
      <c r="T61" s="285"/>
      <c r="U61" s="280"/>
      <c r="V61" s="285"/>
      <c r="W61" s="285"/>
    </row>
    <row r="62" spans="1:23" ht="20.100000000000001" customHeight="1" x14ac:dyDescent="0.25">
      <c r="A62" s="281"/>
      <c r="B62" s="274" t="s">
        <v>774</v>
      </c>
      <c r="C62" s="269"/>
      <c r="D62" s="281"/>
      <c r="E62" s="281"/>
      <c r="F62" s="287"/>
      <c r="G62" s="281"/>
      <c r="I62" s="288"/>
      <c r="K62" s="288"/>
      <c r="M62" s="288"/>
      <c r="O62" s="285"/>
      <c r="P62" s="285"/>
      <c r="Q62" s="281"/>
      <c r="R62" s="285"/>
      <c r="S62" s="280"/>
      <c r="T62" s="285"/>
      <c r="U62" s="280"/>
      <c r="V62" s="285"/>
      <c r="W62" s="285"/>
    </row>
    <row r="63" spans="1:23" ht="20.100000000000001" customHeight="1" x14ac:dyDescent="0.25">
      <c r="A63" s="284"/>
      <c r="B63" s="274" t="s">
        <v>682</v>
      </c>
      <c r="C63" s="269"/>
      <c r="D63" s="281"/>
      <c r="E63" s="286"/>
      <c r="F63" s="288"/>
      <c r="G63" s="281"/>
      <c r="H63" s="279"/>
      <c r="I63" s="285"/>
      <c r="J63" s="280"/>
      <c r="K63" s="285"/>
      <c r="L63" s="280"/>
      <c r="M63" s="285"/>
      <c r="N63" s="281"/>
      <c r="O63" s="288"/>
      <c r="Q63" s="288"/>
      <c r="R63" s="285"/>
      <c r="S63" s="280"/>
      <c r="T63" s="285"/>
      <c r="U63" s="280"/>
      <c r="V63" s="285"/>
      <c r="W63" s="285"/>
    </row>
    <row r="64" spans="1:23" ht="20.100000000000001" customHeight="1" x14ac:dyDescent="0.25">
      <c r="A64" s="285"/>
      <c r="B64" s="274" t="s">
        <v>236</v>
      </c>
      <c r="C64" s="269"/>
      <c r="D64" s="286"/>
      <c r="E64" s="284"/>
      <c r="F64" s="285"/>
      <c r="G64" s="281"/>
      <c r="I64" s="288"/>
      <c r="K64" s="288"/>
      <c r="M64" s="288"/>
      <c r="O64" s="285"/>
      <c r="P64" s="280"/>
      <c r="Q64" s="285"/>
      <c r="R64" s="285"/>
      <c r="S64" s="280"/>
      <c r="T64" s="285"/>
      <c r="U64" s="280"/>
      <c r="V64" s="285"/>
      <c r="W64" s="285"/>
    </row>
    <row r="65" spans="1:23" ht="20.100000000000001" customHeight="1" x14ac:dyDescent="0.25">
      <c r="A65" s="286"/>
      <c r="B65" s="274" t="s">
        <v>787</v>
      </c>
      <c r="C65" s="269"/>
      <c r="D65" s="284"/>
      <c r="E65" s="281"/>
      <c r="F65" s="285"/>
      <c r="G65" s="286"/>
      <c r="H65" s="279"/>
      <c r="I65" s="285"/>
      <c r="J65" s="280"/>
      <c r="K65" s="285"/>
      <c r="L65" s="280"/>
      <c r="M65" s="285"/>
      <c r="N65" s="281"/>
      <c r="O65" s="288"/>
      <c r="Q65" s="288"/>
      <c r="R65" s="285"/>
      <c r="S65" s="280"/>
      <c r="T65" s="285"/>
      <c r="U65" s="280"/>
      <c r="V65" s="285"/>
      <c r="W65" s="285"/>
    </row>
    <row r="66" spans="1:23" ht="20.100000000000001" customHeight="1" x14ac:dyDescent="0.25">
      <c r="A66" s="285"/>
      <c r="B66" s="274" t="s">
        <v>807</v>
      </c>
      <c r="C66" s="269"/>
      <c r="D66" s="281"/>
      <c r="E66" s="286"/>
      <c r="F66" s="285"/>
      <c r="G66" s="284"/>
      <c r="H66" s="279"/>
      <c r="I66" s="285"/>
      <c r="J66" s="280"/>
      <c r="K66" s="285"/>
      <c r="L66" s="280"/>
      <c r="M66" s="285"/>
      <c r="N66" s="281"/>
      <c r="O66" s="285"/>
      <c r="P66" s="280"/>
      <c r="Q66" s="285"/>
      <c r="R66" s="285"/>
      <c r="S66" s="280"/>
      <c r="T66" s="285"/>
      <c r="U66" s="280"/>
      <c r="V66" s="285"/>
      <c r="W66" s="285"/>
    </row>
    <row r="67" spans="1:23" ht="20.100000000000001" customHeight="1" x14ac:dyDescent="0.25">
      <c r="A67" s="281"/>
      <c r="B67" s="274" t="s">
        <v>859</v>
      </c>
      <c r="C67" s="269"/>
      <c r="D67" s="286"/>
      <c r="E67" s="281"/>
      <c r="F67" s="287"/>
      <c r="G67" s="281"/>
      <c r="H67" s="285"/>
      <c r="I67" s="288"/>
      <c r="K67" s="288"/>
      <c r="M67" s="288"/>
      <c r="O67" s="288"/>
      <c r="Q67" s="288"/>
      <c r="R67" s="285"/>
      <c r="S67" s="280"/>
      <c r="T67" s="285"/>
      <c r="U67" s="280"/>
      <c r="V67" s="285"/>
      <c r="W67" s="285"/>
    </row>
    <row r="68" spans="1:23" ht="20.100000000000001" customHeight="1" x14ac:dyDescent="0.25">
      <c r="A68" s="284"/>
      <c r="B68" s="274" t="s">
        <v>816</v>
      </c>
      <c r="C68" s="269"/>
      <c r="D68" s="284"/>
      <c r="E68" s="286"/>
      <c r="F68" s="288"/>
      <c r="G68" s="281"/>
      <c r="H68" s="279"/>
      <c r="I68" s="285"/>
      <c r="J68" s="280"/>
      <c r="K68" s="285"/>
      <c r="L68" s="280"/>
      <c r="M68" s="285"/>
      <c r="N68" s="281"/>
      <c r="O68" s="285"/>
      <c r="P68" s="280"/>
      <c r="Q68" s="285"/>
      <c r="R68" s="285"/>
      <c r="S68" s="280"/>
      <c r="T68" s="285"/>
      <c r="U68" s="280"/>
      <c r="V68" s="285"/>
      <c r="W68" s="285"/>
    </row>
    <row r="69" spans="1:23" ht="20.100000000000001" customHeight="1" x14ac:dyDescent="0.25">
      <c r="A69" s="285"/>
      <c r="B69" s="274" t="s">
        <v>814</v>
      </c>
      <c r="C69" s="269"/>
      <c r="D69" s="281"/>
      <c r="E69" s="281"/>
      <c r="F69" s="285"/>
      <c r="G69" s="281"/>
      <c r="I69" s="288"/>
      <c r="K69" s="288"/>
      <c r="M69" s="288"/>
      <c r="O69" s="285"/>
      <c r="P69" s="280"/>
      <c r="Q69" s="285"/>
      <c r="R69" s="285"/>
      <c r="S69" s="280"/>
      <c r="T69" s="285"/>
      <c r="U69" s="280"/>
      <c r="V69" s="285"/>
      <c r="W69" s="285"/>
    </row>
    <row r="70" spans="1:23" ht="20.100000000000001" customHeight="1" x14ac:dyDescent="0.25">
      <c r="A70" s="286"/>
      <c r="B70" s="274" t="s">
        <v>706</v>
      </c>
      <c r="C70" s="269"/>
      <c r="D70" s="286"/>
      <c r="E70" s="281"/>
      <c r="F70" s="285"/>
      <c r="G70" s="281"/>
      <c r="H70" s="279"/>
      <c r="I70" s="285"/>
      <c r="J70" s="280"/>
      <c r="K70" s="285"/>
      <c r="L70" s="280"/>
      <c r="M70" s="285"/>
      <c r="N70" s="281"/>
      <c r="O70" s="288"/>
      <c r="Q70" s="288"/>
      <c r="R70" s="285"/>
      <c r="S70" s="280"/>
      <c r="T70" s="285"/>
      <c r="U70" s="280"/>
      <c r="V70" s="285"/>
      <c r="W70" s="285"/>
    </row>
    <row r="71" spans="1:23" ht="20.100000000000001" customHeight="1" x14ac:dyDescent="0.25">
      <c r="A71" s="285"/>
      <c r="B71" s="274" t="s">
        <v>724</v>
      </c>
      <c r="C71" s="269"/>
      <c r="D71" s="284"/>
      <c r="E71" s="286"/>
      <c r="F71" s="285"/>
      <c r="G71" s="281"/>
      <c r="I71" s="288"/>
      <c r="K71" s="288"/>
      <c r="M71" s="288"/>
      <c r="O71" s="285"/>
      <c r="P71" s="280"/>
      <c r="Q71" s="285"/>
      <c r="R71" s="285"/>
      <c r="S71" s="280"/>
      <c r="T71" s="285"/>
      <c r="U71" s="280"/>
      <c r="V71" s="285"/>
      <c r="W71" s="285"/>
    </row>
    <row r="72" spans="1:23" ht="20.100000000000001" customHeight="1" x14ac:dyDescent="0.25">
      <c r="A72" s="281"/>
      <c r="B72" s="270" t="s">
        <v>821</v>
      </c>
      <c r="C72" s="269"/>
      <c r="D72" s="281"/>
      <c r="E72" s="281"/>
      <c r="F72" s="287"/>
      <c r="G72" s="286"/>
      <c r="H72" s="279"/>
      <c r="I72" s="285"/>
      <c r="J72" s="280"/>
      <c r="K72" s="285"/>
      <c r="L72" s="280"/>
      <c r="M72" s="285"/>
      <c r="N72" s="281"/>
      <c r="O72" s="285"/>
      <c r="P72" s="285"/>
      <c r="Q72" s="281"/>
      <c r="R72" s="285"/>
      <c r="S72" s="280"/>
      <c r="T72" s="285"/>
      <c r="U72" s="280"/>
      <c r="V72" s="285"/>
      <c r="W72" s="285"/>
    </row>
    <row r="73" spans="1:23" ht="20.100000000000001" customHeight="1" x14ac:dyDescent="0.25">
      <c r="A73" s="284"/>
      <c r="B73" s="270" t="s">
        <v>669</v>
      </c>
      <c r="C73" s="269"/>
      <c r="D73" s="286"/>
      <c r="E73" s="286"/>
      <c r="G73" s="293"/>
      <c r="H73" s="279"/>
      <c r="I73" s="285"/>
      <c r="J73" s="280"/>
      <c r="K73" s="285"/>
      <c r="L73" s="280"/>
      <c r="M73" s="285"/>
      <c r="N73" s="281"/>
      <c r="O73" s="285"/>
      <c r="P73" s="280"/>
      <c r="Q73" s="285"/>
      <c r="R73" s="285"/>
      <c r="S73" s="280"/>
      <c r="T73" s="285"/>
      <c r="U73" s="280"/>
      <c r="V73" s="285"/>
      <c r="W73" s="285"/>
    </row>
    <row r="74" spans="1:23" ht="20.100000000000001" customHeight="1" x14ac:dyDescent="0.25">
      <c r="A74" s="328"/>
      <c r="B74" s="327"/>
      <c r="C74" s="326"/>
      <c r="D74" s="293"/>
      <c r="E74" s="286"/>
      <c r="F74" s="293"/>
      <c r="G74" s="293"/>
      <c r="H74" s="191"/>
      <c r="I74" s="288"/>
      <c r="J74" s="191"/>
      <c r="K74" s="288"/>
      <c r="L74" s="191"/>
      <c r="M74" s="288"/>
      <c r="N74" s="191"/>
      <c r="O74" s="288"/>
      <c r="Q74" s="288"/>
      <c r="R74" s="287"/>
      <c r="S74" s="280"/>
      <c r="T74" s="285"/>
      <c r="U74" s="280"/>
      <c r="V74" s="285"/>
      <c r="W74" s="285"/>
    </row>
    <row r="75" spans="1:23" ht="20.100000000000001" customHeight="1" x14ac:dyDescent="0.25">
      <c r="A75" s="284"/>
      <c r="B75" s="275" t="s">
        <v>827</v>
      </c>
      <c r="C75" s="275" t="s">
        <v>855</v>
      </c>
      <c r="D75" s="330"/>
      <c r="E75" s="286"/>
      <c r="F75" s="285"/>
      <c r="G75" s="293"/>
      <c r="H75" s="279"/>
      <c r="I75" s="285"/>
      <c r="J75" s="280"/>
      <c r="K75" s="285"/>
      <c r="L75" s="280"/>
      <c r="M75" s="285"/>
      <c r="N75" s="281"/>
      <c r="O75" s="288"/>
      <c r="Q75" s="288"/>
      <c r="R75" s="285"/>
      <c r="S75" s="280"/>
      <c r="T75" s="285"/>
      <c r="U75" s="280"/>
      <c r="V75" s="285"/>
      <c r="W75" s="285"/>
    </row>
    <row r="76" spans="1:23" ht="20.100000000000001" customHeight="1" x14ac:dyDescent="0.25">
      <c r="A76" s="285"/>
      <c r="B76" s="276" t="s">
        <v>732</v>
      </c>
      <c r="C76" s="277"/>
      <c r="D76" s="331"/>
      <c r="E76" s="281"/>
      <c r="F76" s="280"/>
      <c r="G76" s="285"/>
      <c r="I76" s="288"/>
      <c r="K76" s="288"/>
      <c r="M76" s="288"/>
      <c r="O76" s="285"/>
      <c r="P76" s="280"/>
      <c r="Q76" s="285"/>
      <c r="R76" s="285"/>
      <c r="S76" s="280"/>
      <c r="T76" s="285"/>
      <c r="U76" s="280"/>
      <c r="V76" s="285"/>
      <c r="W76" s="285"/>
    </row>
    <row r="77" spans="1:23" ht="20.100000000000001" customHeight="1" x14ac:dyDescent="0.25">
      <c r="A77" s="286"/>
      <c r="B77" s="202" t="s">
        <v>751</v>
      </c>
      <c r="C77" s="202"/>
      <c r="D77" s="281"/>
      <c r="E77" s="286"/>
      <c r="F77" s="279"/>
      <c r="G77" s="285"/>
      <c r="H77" s="279"/>
      <c r="I77" s="285"/>
      <c r="J77" s="280"/>
      <c r="K77" s="285"/>
      <c r="L77" s="280"/>
      <c r="M77" s="285"/>
      <c r="N77" s="281"/>
      <c r="O77" s="288"/>
      <c r="Q77" s="288"/>
      <c r="R77" s="285"/>
      <c r="S77" s="280"/>
      <c r="T77" s="285"/>
      <c r="U77" s="280"/>
      <c r="V77" s="285"/>
      <c r="W77" s="285"/>
    </row>
    <row r="78" spans="1:23" ht="20.100000000000001" customHeight="1" x14ac:dyDescent="0.25">
      <c r="A78" s="285"/>
      <c r="B78" s="202" t="s">
        <v>856</v>
      </c>
      <c r="C78" s="202"/>
      <c r="D78" s="286"/>
      <c r="E78" s="284"/>
      <c r="F78" s="279"/>
      <c r="G78" s="285"/>
      <c r="H78" s="285"/>
      <c r="I78" s="288"/>
      <c r="K78" s="288"/>
      <c r="M78" s="288"/>
      <c r="O78" s="285"/>
      <c r="P78" s="280"/>
      <c r="Q78" s="285"/>
      <c r="R78" s="285"/>
      <c r="S78" s="280"/>
      <c r="T78" s="285"/>
      <c r="U78" s="280"/>
      <c r="V78" s="285"/>
      <c r="W78" s="285"/>
    </row>
    <row r="79" spans="1:23" ht="20.100000000000001" customHeight="1" x14ac:dyDescent="0.25">
      <c r="A79" s="281"/>
      <c r="B79" s="202" t="s">
        <v>710</v>
      </c>
      <c r="C79" s="202"/>
      <c r="D79" s="284"/>
      <c r="E79" s="281"/>
      <c r="F79" s="283"/>
      <c r="G79" s="285"/>
      <c r="H79" s="279"/>
      <c r="I79" s="285"/>
      <c r="J79" s="280"/>
      <c r="K79" s="285"/>
      <c r="L79" s="280"/>
      <c r="M79" s="285"/>
      <c r="N79" s="281"/>
      <c r="O79" s="288"/>
      <c r="Q79" s="288"/>
      <c r="R79" s="285"/>
      <c r="S79" s="280"/>
      <c r="T79" s="285"/>
      <c r="U79" s="280"/>
      <c r="V79" s="285"/>
      <c r="W79" s="285"/>
    </row>
    <row r="80" spans="1:23" ht="20.100000000000001" customHeight="1" x14ac:dyDescent="0.25">
      <c r="A80" s="284"/>
      <c r="B80" s="325" t="s">
        <v>837</v>
      </c>
      <c r="C80" s="202"/>
      <c r="D80" s="281"/>
      <c r="E80" s="286"/>
      <c r="G80" s="285"/>
      <c r="I80" s="288"/>
      <c r="K80" s="288"/>
      <c r="M80" s="288"/>
      <c r="O80" s="285"/>
      <c r="P80" s="280"/>
      <c r="Q80" s="285"/>
      <c r="R80" s="285"/>
      <c r="S80" s="280"/>
      <c r="T80" s="285"/>
      <c r="U80" s="280"/>
      <c r="V80" s="285"/>
      <c r="W80" s="285"/>
    </row>
    <row r="81" spans="1:23" ht="20.100000000000001" customHeight="1" x14ac:dyDescent="0.25">
      <c r="A81" s="285"/>
      <c r="B81" s="202" t="s">
        <v>839</v>
      </c>
      <c r="C81" s="202"/>
      <c r="D81" s="286"/>
      <c r="E81" s="281"/>
      <c r="F81" s="280"/>
      <c r="G81" s="287"/>
      <c r="H81" s="279"/>
      <c r="I81" s="285"/>
      <c r="J81" s="280"/>
      <c r="K81" s="285"/>
      <c r="L81" s="280"/>
      <c r="M81" s="285"/>
      <c r="N81" s="281"/>
      <c r="O81" s="285"/>
      <c r="P81" s="280"/>
      <c r="Q81" s="285"/>
      <c r="R81" s="285"/>
      <c r="S81" s="280"/>
      <c r="T81" s="285"/>
      <c r="U81" s="280"/>
      <c r="V81" s="285"/>
      <c r="W81" s="285"/>
    </row>
    <row r="82" spans="1:23" ht="20.100000000000001" customHeight="1" x14ac:dyDescent="0.25">
      <c r="A82" s="286"/>
      <c r="B82" s="202" t="s">
        <v>840</v>
      </c>
      <c r="C82" s="202"/>
      <c r="D82" s="285"/>
      <c r="E82" s="286"/>
      <c r="F82" s="279"/>
      <c r="G82" s="288"/>
      <c r="I82" s="288"/>
      <c r="K82" s="288"/>
      <c r="M82" s="288"/>
      <c r="O82" s="288"/>
      <c r="Q82" s="288"/>
      <c r="R82" s="285"/>
      <c r="S82" s="280"/>
      <c r="T82" s="285"/>
      <c r="U82" s="280"/>
      <c r="V82" s="285"/>
      <c r="W82" s="285"/>
    </row>
    <row r="83" spans="1:23" ht="20.100000000000001" customHeight="1" x14ac:dyDescent="0.25">
      <c r="A83" s="285"/>
      <c r="B83" s="202" t="s">
        <v>844</v>
      </c>
      <c r="C83" s="202"/>
      <c r="D83" s="285"/>
      <c r="E83" s="281"/>
      <c r="F83" s="283"/>
      <c r="G83" s="285"/>
      <c r="H83" s="279"/>
      <c r="I83" s="285"/>
      <c r="J83" s="280"/>
      <c r="K83" s="285"/>
      <c r="L83" s="280"/>
      <c r="M83" s="285"/>
      <c r="N83" s="281"/>
      <c r="O83" s="285"/>
      <c r="P83" s="280"/>
      <c r="Q83" s="285"/>
      <c r="R83" s="285"/>
      <c r="S83" s="280"/>
      <c r="T83" s="285"/>
      <c r="U83" s="280"/>
      <c r="V83" s="285"/>
      <c r="W83" s="285"/>
    </row>
    <row r="84" spans="1:23" ht="20.100000000000001" customHeight="1" x14ac:dyDescent="0.25">
      <c r="A84" s="285"/>
      <c r="B84" s="202" t="s">
        <v>858</v>
      </c>
      <c r="C84" s="202"/>
      <c r="D84" s="285"/>
      <c r="E84" s="281"/>
      <c r="F84" s="283"/>
      <c r="G84" s="285"/>
      <c r="H84" s="279"/>
      <c r="I84" s="285"/>
      <c r="J84" s="280"/>
      <c r="K84" s="285"/>
      <c r="L84" s="280"/>
      <c r="M84" s="285"/>
      <c r="N84" s="281"/>
      <c r="O84" s="285"/>
      <c r="P84" s="280"/>
      <c r="Q84" s="285"/>
      <c r="R84" s="285"/>
      <c r="S84" s="280"/>
      <c r="T84" s="285"/>
      <c r="U84" s="280"/>
      <c r="V84" s="285"/>
      <c r="W84" s="285"/>
    </row>
    <row r="85" spans="1:23" ht="20.100000000000001" customHeight="1" x14ac:dyDescent="0.25">
      <c r="A85" s="285"/>
      <c r="B85" s="202" t="s">
        <v>291</v>
      </c>
      <c r="C85" s="202"/>
      <c r="D85" s="285"/>
      <c r="E85" s="281"/>
      <c r="F85" s="283"/>
      <c r="G85" s="285"/>
      <c r="H85" s="279"/>
      <c r="I85" s="285"/>
      <c r="J85" s="280"/>
      <c r="K85" s="285"/>
      <c r="L85" s="280"/>
      <c r="M85" s="285"/>
      <c r="N85" s="281"/>
      <c r="O85" s="285"/>
      <c r="P85" s="280"/>
      <c r="Q85" s="285"/>
      <c r="R85" s="285"/>
      <c r="S85" s="280"/>
      <c r="T85" s="285"/>
      <c r="U85" s="280"/>
      <c r="V85" s="285"/>
      <c r="W85" s="285"/>
    </row>
    <row r="86" spans="1:23" ht="20.100000000000001" customHeight="1" x14ac:dyDescent="0.25">
      <c r="A86" s="285"/>
      <c r="B86" s="202" t="s">
        <v>289</v>
      </c>
      <c r="C86" s="202"/>
      <c r="D86" s="285"/>
      <c r="E86" s="281"/>
      <c r="F86" s="283"/>
      <c r="G86" s="285"/>
      <c r="H86" s="279"/>
      <c r="I86" s="285"/>
      <c r="J86" s="280"/>
      <c r="K86" s="285"/>
      <c r="L86" s="280"/>
      <c r="M86" s="285"/>
      <c r="N86" s="281"/>
      <c r="O86" s="285"/>
      <c r="P86" s="280"/>
      <c r="Q86" s="285"/>
      <c r="R86" s="285"/>
      <c r="S86" s="280"/>
      <c r="T86" s="285"/>
      <c r="U86" s="280"/>
      <c r="V86" s="285"/>
      <c r="W86" s="285"/>
    </row>
    <row r="87" spans="1:23" x14ac:dyDescent="0.25">
      <c r="A87" s="286"/>
      <c r="B87" s="293"/>
      <c r="C87" s="293"/>
      <c r="D87" s="285"/>
      <c r="E87" s="286"/>
      <c r="F87" s="279"/>
      <c r="G87" s="285"/>
      <c r="I87" s="288"/>
      <c r="K87" s="288"/>
      <c r="M87" s="288"/>
      <c r="O87" s="288"/>
      <c r="Q87" s="288"/>
      <c r="R87" s="285"/>
      <c r="S87" s="280"/>
      <c r="T87" s="285"/>
      <c r="U87" s="280"/>
      <c r="V87" s="285"/>
      <c r="W87" s="285"/>
    </row>
    <row r="88" spans="1:23" x14ac:dyDescent="0.25">
      <c r="A88" s="285"/>
      <c r="B88" s="285"/>
      <c r="C88" s="285"/>
      <c r="D88" s="285"/>
      <c r="E88" s="281"/>
      <c r="F88" s="283"/>
      <c r="G88" s="287"/>
      <c r="H88" s="279"/>
      <c r="I88" s="285"/>
      <c r="J88" s="280"/>
      <c r="K88" s="285"/>
      <c r="L88" s="280"/>
      <c r="M88" s="285"/>
      <c r="N88" s="281"/>
      <c r="O88" s="285"/>
      <c r="P88" s="280"/>
      <c r="Q88" s="285"/>
      <c r="R88" s="285"/>
      <c r="S88" s="280"/>
      <c r="T88" s="285"/>
      <c r="U88" s="280"/>
      <c r="V88" s="285"/>
      <c r="W88" s="285"/>
    </row>
    <row r="89" spans="1:23" x14ac:dyDescent="0.25">
      <c r="A89" s="281"/>
      <c r="B89" s="285"/>
      <c r="C89" s="285"/>
      <c r="D89" s="285"/>
      <c r="E89" s="286"/>
      <c r="G89" s="288"/>
      <c r="I89" s="288"/>
      <c r="K89" s="288"/>
      <c r="M89" s="288"/>
      <c r="O89" s="288"/>
      <c r="Q89" s="288"/>
      <c r="R89" s="285"/>
      <c r="S89" s="280"/>
      <c r="T89" s="285"/>
      <c r="U89" s="280"/>
      <c r="V89" s="285"/>
      <c r="W89" s="285"/>
    </row>
    <row r="90" spans="1:23" x14ac:dyDescent="0.25">
      <c r="A90" s="284"/>
      <c r="B90" s="287"/>
      <c r="C90" s="285"/>
      <c r="D90" s="285"/>
      <c r="E90" s="284"/>
      <c r="F90" s="280"/>
      <c r="G90" s="285"/>
      <c r="H90" s="279"/>
      <c r="I90" s="285"/>
      <c r="J90" s="280"/>
      <c r="K90" s="285"/>
      <c r="L90" s="280"/>
      <c r="M90" s="285"/>
      <c r="N90" s="281"/>
      <c r="O90" s="285"/>
      <c r="P90" s="280"/>
      <c r="Q90" s="285"/>
      <c r="R90" s="285"/>
      <c r="S90" s="280"/>
      <c r="T90" s="285"/>
      <c r="U90" s="280"/>
      <c r="V90" s="285"/>
      <c r="W90" s="285"/>
    </row>
    <row r="91" spans="1:23" x14ac:dyDescent="0.25">
      <c r="A91" s="285"/>
      <c r="B91" s="288"/>
      <c r="C91" s="287"/>
      <c r="D91" s="285"/>
      <c r="E91" s="281"/>
      <c r="F91" s="285"/>
      <c r="G91" s="281"/>
      <c r="I91" s="288"/>
      <c r="K91" s="288"/>
      <c r="M91" s="288"/>
      <c r="O91" s="285"/>
      <c r="P91" s="280"/>
      <c r="Q91" s="285"/>
      <c r="R91" s="285"/>
      <c r="S91" s="280"/>
      <c r="T91" s="285"/>
      <c r="U91" s="280"/>
      <c r="V91" s="285"/>
      <c r="W91" s="285"/>
    </row>
    <row r="92" spans="1:23" x14ac:dyDescent="0.25">
      <c r="A92" s="286"/>
      <c r="B92" s="293"/>
      <c r="C92" s="288"/>
      <c r="D92" s="285"/>
      <c r="E92" s="286"/>
      <c r="F92" s="285"/>
      <c r="G92" s="281"/>
      <c r="H92" s="279"/>
      <c r="I92" s="285"/>
      <c r="J92" s="280"/>
      <c r="K92" s="285"/>
      <c r="L92" s="280"/>
      <c r="M92" s="285"/>
      <c r="N92" s="281"/>
      <c r="O92" s="288"/>
      <c r="Q92" s="288"/>
      <c r="R92" s="285"/>
      <c r="S92" s="280"/>
      <c r="T92" s="285"/>
      <c r="U92" s="280"/>
      <c r="V92" s="285"/>
      <c r="W92" s="285"/>
    </row>
    <row r="93" spans="1:23" x14ac:dyDescent="0.25">
      <c r="A93" s="285"/>
      <c r="B93" s="285"/>
      <c r="C93" s="293"/>
      <c r="D93" s="285"/>
      <c r="E93" s="281"/>
      <c r="F93" s="287"/>
      <c r="G93" s="281"/>
      <c r="I93" s="288"/>
      <c r="K93" s="288"/>
      <c r="M93" s="288"/>
      <c r="O93" s="285"/>
      <c r="P93" s="280"/>
      <c r="Q93" s="285"/>
      <c r="R93" s="285"/>
      <c r="S93" s="280"/>
      <c r="T93" s="285"/>
      <c r="U93" s="280"/>
      <c r="V93" s="285"/>
      <c r="W93" s="285"/>
    </row>
    <row r="94" spans="1:23" x14ac:dyDescent="0.25">
      <c r="A94" s="281"/>
      <c r="B94" s="287"/>
      <c r="C94" s="293"/>
      <c r="D94" s="285"/>
      <c r="E94" s="286"/>
      <c r="F94" s="285"/>
      <c r="G94" s="281"/>
      <c r="H94" s="279"/>
      <c r="I94" s="285"/>
      <c r="J94" s="280"/>
      <c r="K94" s="285"/>
      <c r="L94" s="280"/>
      <c r="M94" s="285"/>
      <c r="N94" s="281"/>
      <c r="O94" s="285"/>
      <c r="P94" s="285"/>
      <c r="Q94" s="281"/>
      <c r="R94" s="285"/>
      <c r="S94" s="280"/>
      <c r="T94" s="285"/>
      <c r="U94" s="280"/>
      <c r="V94" s="285"/>
      <c r="W94" s="285"/>
    </row>
    <row r="95" spans="1:23" x14ac:dyDescent="0.25">
      <c r="A95" s="284"/>
      <c r="B95" s="287"/>
      <c r="C95" s="293"/>
      <c r="D95" s="285"/>
      <c r="E95" s="281"/>
      <c r="F95" s="287"/>
      <c r="G95" s="286"/>
      <c r="I95" s="288"/>
      <c r="K95" s="288"/>
      <c r="M95" s="288"/>
      <c r="O95" s="288"/>
      <c r="Q95" s="288"/>
      <c r="R95" s="285"/>
      <c r="S95" s="280"/>
      <c r="T95" s="285"/>
      <c r="U95" s="280"/>
      <c r="V95" s="285"/>
      <c r="W95" s="285"/>
    </row>
    <row r="96" spans="1:23" x14ac:dyDescent="0.25">
      <c r="A96" s="285"/>
      <c r="B96" s="285"/>
      <c r="C96" s="293"/>
      <c r="D96" s="285"/>
      <c r="E96" s="281"/>
      <c r="F96" s="288"/>
      <c r="G96" s="284"/>
      <c r="H96" s="279"/>
      <c r="I96" s="285"/>
      <c r="J96" s="280"/>
      <c r="K96" s="285"/>
      <c r="L96" s="280"/>
      <c r="M96" s="285"/>
      <c r="N96" s="281"/>
      <c r="O96" s="285"/>
      <c r="P96" s="280"/>
      <c r="Q96" s="285"/>
      <c r="R96" s="285"/>
      <c r="S96" s="280"/>
      <c r="T96" s="285"/>
      <c r="U96" s="280"/>
      <c r="V96" s="285"/>
      <c r="W96" s="285"/>
    </row>
    <row r="97" spans="1:23" x14ac:dyDescent="0.25">
      <c r="A97" s="286"/>
      <c r="B97" s="287"/>
      <c r="C97" s="285"/>
      <c r="D97" s="285"/>
      <c r="E97" s="286"/>
      <c r="F97" s="285"/>
      <c r="G97" s="281"/>
      <c r="I97" s="288"/>
      <c r="K97" s="288"/>
      <c r="M97" s="288"/>
      <c r="O97" s="288"/>
      <c r="Q97" s="288"/>
      <c r="R97" s="285"/>
      <c r="S97" s="280"/>
      <c r="T97" s="285"/>
      <c r="U97" s="280"/>
      <c r="V97" s="285"/>
      <c r="W97" s="285"/>
    </row>
    <row r="98" spans="1:23" x14ac:dyDescent="0.25">
      <c r="A98" s="285"/>
      <c r="B98" s="285"/>
      <c r="C98" s="285"/>
      <c r="D98" s="285"/>
      <c r="E98" s="284"/>
      <c r="F98" s="287"/>
      <c r="G98" s="281"/>
      <c r="H98" s="279"/>
      <c r="I98" s="285"/>
      <c r="J98" s="280"/>
      <c r="K98" s="285"/>
      <c r="L98" s="280"/>
      <c r="M98" s="285"/>
      <c r="N98" s="281"/>
      <c r="O98" s="285"/>
      <c r="P98" s="280"/>
      <c r="Q98" s="285"/>
      <c r="R98" s="285"/>
      <c r="S98" s="280"/>
      <c r="T98" s="285"/>
      <c r="U98" s="280"/>
      <c r="V98" s="285"/>
      <c r="W98" s="285"/>
    </row>
    <row r="99" spans="1:23" x14ac:dyDescent="0.25">
      <c r="A99" s="281"/>
      <c r="B99" s="287"/>
      <c r="C99" s="292"/>
      <c r="D99" s="285"/>
      <c r="E99" s="281"/>
      <c r="F99" s="288"/>
      <c r="G99" s="281"/>
      <c r="I99" s="288"/>
      <c r="K99" s="288"/>
      <c r="M99" s="288"/>
      <c r="O99" s="288"/>
      <c r="Q99" s="288"/>
      <c r="R99" s="285"/>
      <c r="S99" s="280"/>
      <c r="T99" s="285"/>
      <c r="U99" s="280"/>
      <c r="V99" s="285"/>
      <c r="W99" s="285"/>
    </row>
    <row r="100" spans="1:23" x14ac:dyDescent="0.25">
      <c r="A100" s="284"/>
      <c r="B100" s="288"/>
      <c r="C100" s="285"/>
      <c r="D100" s="285"/>
      <c r="E100" s="286"/>
      <c r="F100" s="285"/>
      <c r="G100" s="281"/>
      <c r="H100" s="279"/>
      <c r="I100" s="285"/>
      <c r="J100" s="280"/>
      <c r="K100" s="285"/>
      <c r="L100" s="280"/>
      <c r="M100" s="285"/>
      <c r="N100" s="281"/>
      <c r="O100" s="285"/>
      <c r="P100" s="280"/>
      <c r="Q100" s="285"/>
      <c r="R100" s="285"/>
      <c r="S100" s="280"/>
      <c r="T100" s="285"/>
      <c r="U100" s="280"/>
      <c r="V100" s="285"/>
      <c r="W100" s="285"/>
    </row>
    <row r="101" spans="1:23" x14ac:dyDescent="0.25">
      <c r="A101" s="285"/>
      <c r="B101" s="293"/>
      <c r="C101" s="288"/>
      <c r="D101" s="285"/>
      <c r="E101" s="281"/>
      <c r="F101" s="285"/>
      <c r="G101" s="281"/>
      <c r="I101" s="288"/>
      <c r="K101" s="288"/>
      <c r="M101" s="288"/>
      <c r="O101" s="285"/>
      <c r="P101" s="280"/>
      <c r="Q101" s="285"/>
      <c r="R101" s="285"/>
      <c r="S101" s="280"/>
      <c r="T101" s="285"/>
      <c r="U101" s="280"/>
      <c r="V101" s="285"/>
      <c r="W101" s="285"/>
    </row>
    <row r="102" spans="1:23" x14ac:dyDescent="0.25">
      <c r="A102" s="286"/>
      <c r="B102" s="293"/>
      <c r="C102" s="293"/>
      <c r="D102" s="285"/>
      <c r="E102" s="286"/>
      <c r="F102" s="285"/>
      <c r="G102" s="286"/>
      <c r="H102" s="279"/>
      <c r="I102" s="285"/>
      <c r="J102" s="280"/>
      <c r="K102" s="285"/>
      <c r="L102" s="280"/>
      <c r="M102" s="285"/>
      <c r="N102" s="281"/>
      <c r="O102" s="288"/>
      <c r="Q102" s="288"/>
      <c r="R102" s="285"/>
      <c r="S102" s="280"/>
      <c r="T102" s="285"/>
      <c r="U102" s="280"/>
      <c r="V102" s="285"/>
      <c r="W102" s="285"/>
    </row>
    <row r="103" spans="1:23" x14ac:dyDescent="0.25">
      <c r="A103" s="285"/>
      <c r="B103" s="293"/>
      <c r="C103" s="293"/>
      <c r="D103" s="285"/>
      <c r="E103" s="281"/>
      <c r="F103" s="287"/>
      <c r="G103" s="284"/>
      <c r="I103" s="288"/>
      <c r="K103" s="288"/>
      <c r="M103" s="288"/>
      <c r="O103" s="285"/>
      <c r="P103" s="280"/>
      <c r="Q103" s="285"/>
      <c r="R103" s="285"/>
      <c r="S103" s="280"/>
      <c r="T103" s="285"/>
      <c r="U103" s="280"/>
      <c r="V103" s="285"/>
      <c r="W103" s="285"/>
    </row>
    <row r="104" spans="1:23" x14ac:dyDescent="0.25">
      <c r="A104" s="281"/>
      <c r="B104" s="293"/>
      <c r="C104" s="293"/>
      <c r="D104" s="285"/>
      <c r="E104" s="281"/>
      <c r="F104" s="288"/>
      <c r="G104" s="281"/>
      <c r="H104" s="279"/>
      <c r="I104" s="285"/>
      <c r="J104" s="280"/>
      <c r="K104" s="285"/>
      <c r="L104" s="280"/>
      <c r="M104" s="285"/>
      <c r="N104" s="281"/>
      <c r="O104" s="285"/>
      <c r="P104" s="285"/>
      <c r="Q104" s="281"/>
      <c r="R104" s="285"/>
      <c r="S104" s="280"/>
      <c r="T104" s="285"/>
      <c r="U104" s="280"/>
      <c r="V104" s="285"/>
      <c r="W104" s="285"/>
    </row>
    <row r="105" spans="1:23" x14ac:dyDescent="0.25">
      <c r="A105" s="284"/>
      <c r="B105" s="285"/>
      <c r="C105" s="293"/>
      <c r="D105" s="285"/>
      <c r="E105" s="286"/>
      <c r="F105" s="285"/>
      <c r="G105" s="281"/>
      <c r="I105" s="288"/>
      <c r="K105" s="288"/>
      <c r="M105" s="288"/>
      <c r="O105" s="303"/>
      <c r="P105" s="295"/>
      <c r="Q105" s="303"/>
      <c r="R105" s="285"/>
      <c r="S105" s="280"/>
      <c r="T105" s="285"/>
      <c r="U105" s="280"/>
      <c r="V105" s="285"/>
      <c r="W105" s="285"/>
    </row>
    <row r="106" spans="1:23" x14ac:dyDescent="0.25">
      <c r="A106" s="285"/>
      <c r="B106" s="285"/>
      <c r="C106" s="293"/>
      <c r="D106" s="285"/>
      <c r="E106" s="281"/>
      <c r="F106" s="285"/>
      <c r="G106" s="281"/>
      <c r="H106" s="279"/>
      <c r="I106" s="285"/>
      <c r="J106" s="280"/>
      <c r="K106" s="285"/>
      <c r="L106" s="280"/>
      <c r="M106" s="285"/>
      <c r="N106" s="279"/>
      <c r="O106" s="292"/>
      <c r="P106" s="304"/>
      <c r="Q106" s="292"/>
      <c r="R106" s="285"/>
      <c r="S106" s="280"/>
      <c r="T106" s="285"/>
      <c r="U106" s="280"/>
      <c r="V106" s="285"/>
      <c r="W106" s="285"/>
    </row>
    <row r="107" spans="1:23" x14ac:dyDescent="0.25">
      <c r="A107" s="286"/>
      <c r="B107" s="285"/>
      <c r="C107" s="285"/>
      <c r="D107" s="285"/>
      <c r="E107" s="286"/>
      <c r="F107" s="285"/>
      <c r="G107" s="281"/>
      <c r="H107" s="282"/>
      <c r="I107" s="287"/>
      <c r="J107" s="282"/>
      <c r="K107" s="287"/>
      <c r="L107" s="286"/>
      <c r="M107" s="287"/>
      <c r="O107" s="303"/>
      <c r="P107" s="295"/>
      <c r="Q107" s="303"/>
      <c r="R107" s="285"/>
      <c r="S107" s="280"/>
      <c r="T107" s="285"/>
      <c r="U107" s="280"/>
      <c r="V107" s="285"/>
      <c r="W107" s="285"/>
    </row>
    <row r="108" spans="1:23" x14ac:dyDescent="0.25">
      <c r="A108" s="285"/>
      <c r="B108" s="285"/>
      <c r="C108" s="293"/>
      <c r="D108" s="285"/>
      <c r="E108" s="286"/>
      <c r="F108" s="285"/>
      <c r="G108" s="286"/>
      <c r="H108" s="286"/>
      <c r="I108" s="286"/>
      <c r="J108" s="286"/>
      <c r="K108" s="286"/>
      <c r="L108" s="286"/>
      <c r="M108" s="286"/>
      <c r="N108" s="280"/>
      <c r="O108" s="292"/>
      <c r="P108" s="304"/>
      <c r="Q108" s="292"/>
      <c r="R108" s="285"/>
      <c r="S108" s="280"/>
      <c r="T108" s="285"/>
      <c r="U108" s="280"/>
      <c r="V108" s="285"/>
      <c r="W108" s="285"/>
    </row>
    <row r="109" spans="1:23" x14ac:dyDescent="0.25">
      <c r="A109" s="286"/>
      <c r="B109" s="285"/>
      <c r="C109" s="293"/>
      <c r="D109" s="285"/>
      <c r="E109" s="286"/>
      <c r="F109" s="285"/>
      <c r="G109" s="286"/>
      <c r="H109" s="286"/>
      <c r="I109" s="286"/>
      <c r="J109" s="286"/>
      <c r="K109" s="286"/>
      <c r="L109" s="286"/>
      <c r="M109" s="286"/>
      <c r="N109" s="280"/>
      <c r="O109" s="303"/>
      <c r="P109" s="295"/>
      <c r="Q109" s="303"/>
      <c r="R109" s="285"/>
      <c r="S109" s="280"/>
      <c r="T109" s="285"/>
      <c r="U109" s="280"/>
      <c r="V109" s="285"/>
      <c r="W109" s="285"/>
    </row>
    <row r="110" spans="1:23" x14ac:dyDescent="0.25">
      <c r="A110" s="285"/>
      <c r="B110" s="285"/>
      <c r="C110" s="293"/>
      <c r="D110" s="285"/>
      <c r="E110" s="286"/>
      <c r="F110" s="285"/>
      <c r="G110" s="286"/>
      <c r="H110" s="286"/>
      <c r="I110" s="286"/>
      <c r="J110" s="286"/>
      <c r="K110" s="286"/>
      <c r="L110" s="286"/>
      <c r="M110" s="286"/>
      <c r="N110" s="285"/>
      <c r="O110" s="292"/>
      <c r="P110" s="304"/>
      <c r="Q110" s="292"/>
      <c r="R110" s="285"/>
      <c r="S110" s="280"/>
      <c r="T110" s="285"/>
      <c r="U110" s="280"/>
      <c r="V110" s="285"/>
      <c r="W110" s="285"/>
    </row>
    <row r="111" spans="1:23" x14ac:dyDescent="0.25">
      <c r="A111" s="281"/>
      <c r="B111" s="285"/>
      <c r="C111" s="293"/>
      <c r="D111" s="285"/>
      <c r="E111" s="286"/>
      <c r="F111" s="285"/>
      <c r="G111" s="286"/>
      <c r="H111" s="286"/>
      <c r="I111" s="286"/>
      <c r="J111" s="286"/>
      <c r="K111" s="286"/>
      <c r="L111" s="286"/>
      <c r="M111" s="286"/>
      <c r="N111" s="285"/>
      <c r="O111" s="292"/>
      <c r="P111" s="304"/>
      <c r="Q111" s="292"/>
      <c r="R111" s="285"/>
      <c r="S111" s="280"/>
      <c r="T111" s="285"/>
      <c r="U111" s="280"/>
      <c r="V111" s="285"/>
      <c r="W111" s="285"/>
    </row>
    <row r="112" spans="1:23" x14ac:dyDescent="0.25">
      <c r="A112" s="284"/>
      <c r="B112" s="285"/>
      <c r="C112" s="293"/>
      <c r="D112" s="285"/>
      <c r="E112" s="281"/>
      <c r="F112" s="285"/>
      <c r="G112" s="281"/>
      <c r="H112" s="281"/>
      <c r="I112" s="281"/>
      <c r="J112" s="281"/>
      <c r="K112" s="281"/>
      <c r="L112" s="281"/>
      <c r="M112" s="281"/>
      <c r="N112" s="285"/>
      <c r="O112" s="303"/>
      <c r="P112" s="295"/>
      <c r="Q112" s="303"/>
      <c r="R112" s="285"/>
      <c r="S112" s="280"/>
      <c r="T112" s="285"/>
      <c r="U112" s="280"/>
      <c r="V112" s="285"/>
      <c r="W112" s="285"/>
    </row>
    <row r="113" spans="1:23" x14ac:dyDescent="0.25">
      <c r="A113" s="281"/>
      <c r="B113" s="285"/>
      <c r="C113" s="285"/>
      <c r="D113" s="285"/>
      <c r="E113" s="286"/>
      <c r="F113" s="285"/>
      <c r="G113" s="286"/>
      <c r="H113" s="286"/>
      <c r="I113" s="286"/>
      <c r="J113" s="286"/>
      <c r="K113" s="286"/>
      <c r="L113" s="286"/>
      <c r="M113" s="286"/>
      <c r="N113" s="285"/>
      <c r="O113" s="292"/>
      <c r="P113" s="304"/>
      <c r="Q113" s="292"/>
      <c r="R113" s="285"/>
      <c r="S113" s="280"/>
      <c r="T113" s="285"/>
      <c r="U113" s="280"/>
      <c r="V113" s="285"/>
      <c r="W113" s="285"/>
    </row>
    <row r="114" spans="1:23" x14ac:dyDescent="0.25">
      <c r="A114" s="285"/>
      <c r="B114" s="285"/>
      <c r="C114" s="293"/>
      <c r="D114" s="285"/>
      <c r="E114" s="286"/>
      <c r="F114" s="285"/>
      <c r="G114" s="286"/>
      <c r="H114" s="286"/>
      <c r="I114" s="286"/>
      <c r="J114" s="286"/>
      <c r="K114" s="286"/>
      <c r="L114" s="286"/>
      <c r="M114" s="286"/>
      <c r="N114" s="285"/>
      <c r="O114" s="292"/>
      <c r="P114" s="304"/>
      <c r="Q114" s="292"/>
      <c r="R114" s="287"/>
      <c r="S114" s="282"/>
      <c r="T114" s="287"/>
      <c r="U114" s="282"/>
      <c r="V114" s="285"/>
    </row>
    <row r="115" spans="1:23" x14ac:dyDescent="0.25">
      <c r="A115" s="284"/>
      <c r="B115" s="289"/>
      <c r="C115" s="289"/>
      <c r="D115" s="289"/>
      <c r="E115" s="289"/>
      <c r="F115" s="293"/>
      <c r="G115" s="289"/>
      <c r="H115" s="289"/>
      <c r="I115" s="289"/>
      <c r="J115" s="289"/>
      <c r="K115" s="289"/>
      <c r="L115" s="289"/>
      <c r="M115" s="289"/>
      <c r="N115" s="293"/>
      <c r="O115" s="295"/>
      <c r="P115" s="305"/>
      <c r="Q115" s="305"/>
      <c r="R115" s="284"/>
      <c r="S115" s="284"/>
      <c r="T115" s="284"/>
    </row>
  </sheetData>
  <mergeCells count="1">
    <mergeCell ref="B7:C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workbookViewId="0">
      <selection activeCell="C27" sqref="C27"/>
    </sheetView>
  </sheetViews>
  <sheetFormatPr defaultRowHeight="15" x14ac:dyDescent="0.25"/>
  <sheetData>
    <row r="2" spans="1:17" x14ac:dyDescent="0.25">
      <c r="B2" t="s">
        <v>8</v>
      </c>
      <c r="C2" t="s">
        <v>607</v>
      </c>
      <c r="D2" t="s">
        <v>817</v>
      </c>
      <c r="E2" t="s">
        <v>608</v>
      </c>
      <c r="F2" t="s">
        <v>609</v>
      </c>
    </row>
    <row r="3" spans="1:17" x14ac:dyDescent="0.25">
      <c r="A3" s="193">
        <v>18</v>
      </c>
      <c r="B3" s="170" t="s">
        <v>502</v>
      </c>
      <c r="C3">
        <f>COUNTIFS(Tabela1[Escola/Serviço],"International Week",Tabela1[País],"AL",Tabela1[Observações],"")</f>
        <v>6</v>
      </c>
      <c r="D3" s="267">
        <f>COUNTIFS(Tabela1[Escola/Serviço],"International Week",Tabela1[País],"AL",Tabela1[Pagamento],"Sim")</f>
        <v>2</v>
      </c>
      <c r="E3">
        <f>COUNTIFS(Tabela1[Escola/Serviço],"International Week",Tabela1[País],"AL",Tabela1[Observações],"Desistiu")</f>
        <v>2</v>
      </c>
      <c r="F3">
        <f>COUNTIFS(Tabela1[Escola/Serviço],"International Week",Tabela1[País],"AL")</f>
        <v>8</v>
      </c>
    </row>
    <row r="4" spans="1:17" x14ac:dyDescent="0.25">
      <c r="A4" s="193">
        <v>6</v>
      </c>
      <c r="B4" t="s">
        <v>145</v>
      </c>
      <c r="C4">
        <f>COUNTIFS(Tabela1[Escola/Serviço],"International Week",Tabela1[País],"BA",Tabela1[Observações],"")</f>
        <v>1</v>
      </c>
      <c r="D4">
        <f>COUNTIFS(Tabela1[Escola/Serviço],"International Week",Tabela1[País],"BA",Tabela1[Pagamento],"Sim")</f>
        <v>1</v>
      </c>
      <c r="E4">
        <f>COUNTIFS(Tabela1[Escola/Serviço],"International Week",Tabela1[País],"BA",Tabela1[Observações],"Desistiu")</f>
        <v>1</v>
      </c>
      <c r="F4">
        <f>COUNTIFS(Tabela1[Escola/Serviço],"International Week",Tabela1[País],"BA")</f>
        <v>2</v>
      </c>
    </row>
    <row r="5" spans="1:17" x14ac:dyDescent="0.25">
      <c r="A5" s="193">
        <v>1</v>
      </c>
      <c r="B5" t="s">
        <v>82</v>
      </c>
      <c r="C5">
        <f>COUNTIFS(Tabela1[Escola/Serviço],"International Week",Tabela1[País],"BE",Tabela1[Observações],"")</f>
        <v>2</v>
      </c>
      <c r="D5" s="322">
        <f>COUNTIFS(Tabela1[Escola/Serviço],"International Week",Tabela1[País],"BE",Tabela1[Pagamento],"Sim")</f>
        <v>0</v>
      </c>
      <c r="E5">
        <f>COUNTIFS(Tabela1[Escola/Serviço],"International Week",Tabela1[País],"BE",Tabela1[Observações],"Desistiu")</f>
        <v>0</v>
      </c>
      <c r="F5">
        <f>COUNTIFS(Tabela1[Escola/Serviço],"International Week",Tabela1[País],"BE")</f>
        <v>2</v>
      </c>
    </row>
    <row r="6" spans="1:17" x14ac:dyDescent="0.25">
      <c r="A6" s="193">
        <v>7</v>
      </c>
      <c r="B6" s="171" t="s">
        <v>265</v>
      </c>
      <c r="C6">
        <f>COUNTIFS(Tabela1[Escola/Serviço],"International Week",Tabela1[País],"BG",Tabela1[Observações],"")</f>
        <v>4</v>
      </c>
      <c r="D6">
        <f>COUNTIFS(Tabela1[Escola/Serviço],"International Week",Tabela1[País],"BG",Tabela1[Pagamento],"Sim")</f>
        <v>4</v>
      </c>
      <c r="E6">
        <f>COUNTIFS(Tabela1[Escola/Serviço],"International Week",Tabela1[País],"BG",Tabela1[Observações],"Desistiu")</f>
        <v>3</v>
      </c>
      <c r="F6">
        <f>COUNTIFS(Tabela1[Escola/Serviço],"International Week",Tabela1[País],"BG")</f>
        <v>7</v>
      </c>
      <c r="J6" s="174" t="s">
        <v>612</v>
      </c>
      <c r="K6">
        <f>COUNTIF(Tabela1[Pagamento],"Sim")</f>
        <v>71</v>
      </c>
      <c r="M6">
        <f>COUNTIF(Tabela1[Pagamento],"Não")</f>
        <v>36</v>
      </c>
      <c r="O6">
        <f>M6+K6</f>
        <v>107</v>
      </c>
    </row>
    <row r="7" spans="1:17" x14ac:dyDescent="0.25">
      <c r="A7" s="193">
        <v>4</v>
      </c>
      <c r="B7" s="170" t="s">
        <v>14</v>
      </c>
      <c r="C7">
        <f>COUNTIFS(Tabela1[Escola/Serviço],"International Week",Tabela1[País],"CZ",Tabela1[Observações],"")</f>
        <v>3</v>
      </c>
      <c r="D7">
        <f>COUNTIFS(Tabela1[Escola/Serviço],"International Week",Tabela1[País],"CZ",Tabela1[Pagamento],"Sim")</f>
        <v>3</v>
      </c>
      <c r="E7">
        <f>COUNTIFS(Tabela1[Escola/Serviço],"International Week",Tabela1[País],"CZ",Tabela1[Observações],"Desistiu")</f>
        <v>0</v>
      </c>
      <c r="F7">
        <f>COUNTIFS(Tabela1[Escola/Serviço],"International Week",Tabela1[País],"CZ")</f>
        <v>3</v>
      </c>
      <c r="J7" s="174" t="s">
        <v>613</v>
      </c>
      <c r="K7">
        <f>C26-K6</f>
        <v>19</v>
      </c>
    </row>
    <row r="8" spans="1:17" x14ac:dyDescent="0.25">
      <c r="A8" s="193">
        <v>14</v>
      </c>
      <c r="B8" s="171" t="s">
        <v>17</v>
      </c>
      <c r="C8">
        <f>COUNTIFS(Tabela1[Escola/Serviço],"International Week",Tabela1[País],"DE",Tabela1[Observações],"")</f>
        <v>4</v>
      </c>
      <c r="D8" s="265">
        <f>COUNTIFS(Tabela1[Escola/Serviço],"International Week",Tabela1[País],"DE",Tabela1[Pagamento],"Sim")</f>
        <v>4</v>
      </c>
      <c r="E8">
        <f>COUNTIFS(Tabela1[Escola/Serviço],"International Week",Tabela1[País],"DE",Tabela1[Observações],"Desistiu")</f>
        <v>0</v>
      </c>
      <c r="F8">
        <f>COUNTIFS(Tabela1[Escola/Serviço],"International Week",Tabela1[País],"DE")</f>
        <v>4</v>
      </c>
      <c r="H8" s="334" t="s">
        <v>651</v>
      </c>
      <c r="I8" s="334"/>
      <c r="J8" s="334"/>
      <c r="K8">
        <f>COUNTIF(Tabela1[Mobility Agreement],"Sim")</f>
        <v>33</v>
      </c>
    </row>
    <row r="9" spans="1:17" x14ac:dyDescent="0.25">
      <c r="A9" s="193"/>
      <c r="B9" s="171" t="s">
        <v>695</v>
      </c>
      <c r="C9">
        <f>COUNTIFS(Tabela1[Escola/Serviço],"International Week",Tabela1[País],"EE",Tabela1[Observações],"")</f>
        <v>1</v>
      </c>
      <c r="D9" s="266">
        <f>COUNTIFS(Tabela1[Escola/Serviço],"International Week",Tabela1[País],"EE",Tabela1[Pagamento],"Sim")</f>
        <v>0</v>
      </c>
      <c r="E9">
        <f>COUNTIFS(Tabela1[Escola/Serviço],"International Week",Tabela1[País],"EE",Tabela1[Observações],"Desistiu")</f>
        <v>0</v>
      </c>
      <c r="F9">
        <f>COUNTIFS(Tabela1[Escola/Serviço],"International Week",Tabela1[País],"EE")</f>
        <v>1</v>
      </c>
      <c r="H9" s="236"/>
      <c r="I9" s="236"/>
      <c r="J9" s="236"/>
    </row>
    <row r="10" spans="1:17" x14ac:dyDescent="0.25">
      <c r="A10" s="193">
        <v>12</v>
      </c>
      <c r="B10" s="170" t="s">
        <v>37</v>
      </c>
      <c r="C10">
        <f>COUNTIFS(Tabela1[Escola/Serviço],"International Week",Tabela1[País],"ES",Tabela1[Observações],"")</f>
        <v>2</v>
      </c>
      <c r="D10" s="266">
        <f>COUNTIFS(Tabela1[Escola/Serviço],"International Week",Tabela1[País],"ES",Tabela1[Pagamento],"Sim")</f>
        <v>1</v>
      </c>
      <c r="E10">
        <f>COUNTIFS(Tabela1[Escola/Serviço],"International Week",Tabela1[País],"ES",Tabela1[Observações],"Desistiu")</f>
        <v>2</v>
      </c>
      <c r="F10">
        <f>COUNTIFS(Tabela1[Escola/Serviço],"International Week",Tabela1[País],"ES")</f>
        <v>4</v>
      </c>
      <c r="Q10">
        <f>C3-D3</f>
        <v>4</v>
      </c>
    </row>
    <row r="11" spans="1:17" x14ac:dyDescent="0.25">
      <c r="A11" s="193">
        <v>10</v>
      </c>
      <c r="B11" s="171" t="s">
        <v>238</v>
      </c>
      <c r="C11">
        <f>COUNTIFS(Tabela1[Escola/Serviço],"International Week",Tabela1[País],"FIN",Tabela1[Observações],"")</f>
        <v>8</v>
      </c>
      <c r="D11">
        <f>COUNTIFS(Tabela1[Escola/Serviço],"International Week",Tabela1[País],"FIN",Tabela1[Pagamento],"Sim")</f>
        <v>8</v>
      </c>
      <c r="E11">
        <f>COUNTIFS(Tabela1[Escola/Serviço],"International Week",Tabela1[País],"FIN",Tabela1[Observações],"Desistiu")</f>
        <v>2</v>
      </c>
      <c r="F11">
        <f>COUNTIFS(Tabela1[Escola/Serviço],"International Week",Tabela1[País],"FIN")</f>
        <v>10</v>
      </c>
      <c r="Q11">
        <f>C9-D9</f>
        <v>1</v>
      </c>
    </row>
    <row r="12" spans="1:17" x14ac:dyDescent="0.25">
      <c r="A12" s="193">
        <v>16</v>
      </c>
      <c r="B12" s="170" t="s">
        <v>353</v>
      </c>
      <c r="C12">
        <f>COUNTIFS(Tabela1[Escola/Serviço],"International Week",Tabela1[País],"FR",Tabela1[Observações],"")</f>
        <v>1</v>
      </c>
      <c r="D12">
        <f>COUNTIFS(Tabela1[Escola/Serviço],"International Week",Tabela1[País],"FR",Tabela1[Pagamento],"Sim")</f>
        <v>1</v>
      </c>
      <c r="E12">
        <f>COUNTIFS(Tabela1[Escola/Serviço],"International Week",Tabela1[País],"FR",Tabela1[Observações],"Desistiu")</f>
        <v>2</v>
      </c>
      <c r="F12">
        <f>COUNTIFS(Tabela1[Escola/Serviço],"International Week",Tabela1[País],"FR")</f>
        <v>3</v>
      </c>
      <c r="Q12">
        <f>C10-D10</f>
        <v>1</v>
      </c>
    </row>
    <row r="13" spans="1:17" x14ac:dyDescent="0.25">
      <c r="A13" s="193">
        <v>3</v>
      </c>
      <c r="B13" s="172" t="s">
        <v>78</v>
      </c>
      <c r="C13">
        <f>COUNTIFS(Tabela1[Escola/Serviço],"International Week",Tabela1[País],"GR",Tabela1[Observações],"-")</f>
        <v>3</v>
      </c>
      <c r="D13" s="266">
        <f>COUNTIFS(Tabela1[Escola/Serviço],"International Week",Tabela1[País],"GR",Tabela1[Pagamento],"Sim")</f>
        <v>0</v>
      </c>
      <c r="E13">
        <f>COUNTIFS(Tabela1[Escola/Serviço],"International Week",Tabela1[País],"GR",Tabela1[Observações],"Desistiu")</f>
        <v>8</v>
      </c>
      <c r="F13">
        <f>COUNTIFS(Tabela1[Escola/Serviço],"International Week",Tabela1[País],"GR")</f>
        <v>11</v>
      </c>
      <c r="H13">
        <f>Tabela4[[#This Row],[Desistências]]+Tabela4[[#This Row],[Aceites]]</f>
        <v>11</v>
      </c>
      <c r="I13">
        <f>Tabela4[[#This Row],[Total]]-H13</f>
        <v>0</v>
      </c>
      <c r="Q13">
        <f>Tabela4[[#This Row],[Aceites]]-Tabela4[[#This Row],[Pagamentos]]</f>
        <v>3</v>
      </c>
    </row>
    <row r="14" spans="1:17" x14ac:dyDescent="0.25">
      <c r="A14" s="193">
        <v>9</v>
      </c>
      <c r="B14" s="170" t="s">
        <v>30</v>
      </c>
      <c r="C14">
        <f>COUNTIFS(Tabela1[Escola/Serviço],"International Week",Tabela1[País],"HR",Tabela1[Observações],"")</f>
        <v>4</v>
      </c>
      <c r="D14">
        <f>COUNTIFS(Tabela1[Escola/Serviço],"International Week",Tabela1[País],"HR",Tabela1[Pagamento],"Sim")</f>
        <v>4</v>
      </c>
      <c r="E14">
        <f>COUNTIFS(Tabela1[Escola/Serviço],"International Week",Tabela1[País],"HR",Tabela1[Observações],"Desistiu")</f>
        <v>0</v>
      </c>
      <c r="F14">
        <f>COUNTIFS(Tabela1[Escola/Serviço],"International Week",Tabela1[País],"HR")</f>
        <v>4</v>
      </c>
      <c r="Q14">
        <f>C17-D17</f>
        <v>1</v>
      </c>
    </row>
    <row r="15" spans="1:17" x14ac:dyDescent="0.25">
      <c r="A15" s="314"/>
      <c r="B15" s="171" t="s">
        <v>192</v>
      </c>
      <c r="C15">
        <f>COUNTIFS(Tabela1[Escola/Serviço],"International Week",Tabela1[País],"HU",Tabela1[Observações],"")</f>
        <v>0</v>
      </c>
      <c r="D15">
        <f>COUNTIFS(Tabela1[Escola/Serviço],"International Week",Tabela1[País],"HU",Tabela1[Pagamento],"Sim")</f>
        <v>0</v>
      </c>
      <c r="E15">
        <f>COUNTIFS(Tabela1[Escola/Serviço],"International Week",Tabela1[País],"HU",Tabela1[Observações],"Desistiu")</f>
        <v>1</v>
      </c>
      <c r="F15">
        <f>COUNTIFS(Tabela1[Escola/Serviço],"International Week",Tabela1[País],"HU")</f>
        <v>1</v>
      </c>
      <c r="Q15">
        <f>C18-D18</f>
        <v>1</v>
      </c>
    </row>
    <row r="16" spans="1:17" x14ac:dyDescent="0.25">
      <c r="A16" s="193">
        <v>8</v>
      </c>
      <c r="B16" s="170" t="s">
        <v>94</v>
      </c>
      <c r="C16">
        <f>COUNTIFS(Tabela1[Escola/Serviço],"International Week",Tabela1[País],"IT",Tabela1[Observações],"")</f>
        <v>3</v>
      </c>
      <c r="D16">
        <f>COUNTIFS(Tabela1[Escola/Serviço],"International Week",Tabela1[País],"IT",Tabela1[Pagamento],"Sim")</f>
        <v>3</v>
      </c>
      <c r="E16">
        <f>COUNTIFS(Tabela1[Escola/Serviço],"International Week",Tabela1[País],"IT",Tabela1[Observações],"Desistiu")</f>
        <v>3</v>
      </c>
      <c r="F16">
        <f>COUNTIFS(Tabela1[Escola/Serviço],"International Week",Tabela1[País],"IT")</f>
        <v>6</v>
      </c>
      <c r="Q16">
        <f>C20-D20</f>
        <v>-1</v>
      </c>
    </row>
    <row r="17" spans="1:17" x14ac:dyDescent="0.25">
      <c r="A17" s="193">
        <v>13</v>
      </c>
      <c r="B17" s="171" t="s">
        <v>125</v>
      </c>
      <c r="C17">
        <f>COUNTIFS(Tabela1[Escola/Serviço],"International Week",Tabela1[País],"LT",Tabela1[Observações],"")</f>
        <v>3</v>
      </c>
      <c r="D17" s="266">
        <f>COUNTIFS(Tabela1[Escola/Serviço],"International Week",Tabela1[País],"LT",Tabela1[Pagamento],"Sim")</f>
        <v>2</v>
      </c>
      <c r="E17">
        <f>COUNTIFS(Tabela1[Escola/Serviço],"International Week",Tabela1[País],"LT",Tabela1[Observações],"Desistiu")</f>
        <v>3</v>
      </c>
      <c r="F17">
        <f>COUNTIFS(Tabela1[Escola/Serviço],"International Week",Tabela1[País],"LT")</f>
        <v>6</v>
      </c>
      <c r="Q17">
        <f>C24-D24</f>
        <v>7</v>
      </c>
    </row>
    <row r="18" spans="1:17" x14ac:dyDescent="0.25">
      <c r="A18" s="193">
        <v>19</v>
      </c>
      <c r="B18" s="170" t="s">
        <v>106</v>
      </c>
      <c r="C18">
        <f>COUNTIFS(Tabela1[Escola/Serviço],"International Week",Tabela1[País],"LV",Tabela1[Observações],"")</f>
        <v>3</v>
      </c>
      <c r="D18" s="266">
        <f>COUNTIFS(Tabela1[Escola/Serviço],"International Week",Tabela1[País],"LV",Tabela1[Pagamento],"Sim")</f>
        <v>2</v>
      </c>
      <c r="E18">
        <f>COUNTIFS(Tabela1[Escola/Serviço],"International Week",Tabela1[País],"LV",Tabela1[Observações],"Desistiu")</f>
        <v>1</v>
      </c>
      <c r="F18">
        <f>COUNTIFS(Tabela1[Escola/Serviço],"International Week",Tabela1[País],"LV")</f>
        <v>4</v>
      </c>
      <c r="Q18">
        <f>SUM(Q10:Q17)</f>
        <v>17</v>
      </c>
    </row>
    <row r="19" spans="1:17" x14ac:dyDescent="0.25">
      <c r="A19" s="193">
        <v>15</v>
      </c>
      <c r="B19" s="172" t="s">
        <v>44</v>
      </c>
      <c r="C19">
        <f>COUNTIFS(Tabela1[Escola/Serviço],"International Week",Tabela1[País],"PL",Tabela1[Observações],"-")</f>
        <v>12</v>
      </c>
      <c r="D19" s="265">
        <f>COUNTIFS(Tabela1[Escola/Serviço],"International Week",Tabela1[País],"PL",Tabela1[Pagamento],"Sim")</f>
        <v>12</v>
      </c>
      <c r="E19">
        <f>COUNTIFS(Tabela1[Escola/Serviço],"International Week",Tabela1[País],"PL",Tabela1[Observações],"Desistiu")</f>
        <v>16</v>
      </c>
      <c r="F19">
        <f>COUNTIFS(Tabela1[Escola/Serviço],"International Week",Tabela1[País],"PL")</f>
        <v>28</v>
      </c>
      <c r="H19">
        <f>Tabela4[[#This Row],[Desistências]]+Tabela4[[#This Row],[Aceites]]</f>
        <v>28</v>
      </c>
      <c r="I19">
        <f>Tabela4[[#This Row],[Total]]-H19</f>
        <v>0</v>
      </c>
      <c r="M19">
        <f>C26-K6</f>
        <v>19</v>
      </c>
    </row>
    <row r="20" spans="1:17" x14ac:dyDescent="0.25">
      <c r="A20" s="193">
        <v>5</v>
      </c>
      <c r="B20" s="170" t="s">
        <v>151</v>
      </c>
      <c r="C20">
        <f>COUNTIFS(Tabela1[Escola/Serviço],"International Week",Tabela1[País],"RO",Tabela1[Observações],"")</f>
        <v>4</v>
      </c>
      <c r="D20" s="266">
        <f>COUNTIFS(Tabela1[Escola/Serviço],"International Week",Tabela1[País],"RO",Tabela1[Pagamento],"Sim")</f>
        <v>5</v>
      </c>
      <c r="E20">
        <f>COUNTIFS(Tabela1[Escola/Serviço],"International Week",Tabela1[País],"RO",Tabela1[Observações],"Desistiu")</f>
        <v>2</v>
      </c>
      <c r="F20">
        <f>COUNTIFS(Tabela1[Escola/Serviço],"International Week",Tabela1[País],"RO")</f>
        <v>6</v>
      </c>
    </row>
    <row r="21" spans="1:17" x14ac:dyDescent="0.25">
      <c r="A21" s="314"/>
      <c r="B21" s="170" t="s">
        <v>159</v>
      </c>
      <c r="C21">
        <f>COUNTIFS(Tabela1[Escola/Serviço],"International Week",Tabela1[País],"SE",Tabela1[Observações],"")</f>
        <v>0</v>
      </c>
      <c r="D21">
        <f>COUNTIFS(Tabela1[Escola/Serviço],"International Week",Tabela1[País],"SE",Tabela1[Pagamento],"Sim")</f>
        <v>0</v>
      </c>
      <c r="E21">
        <f>COUNTIFS(Tabela1[Escola/Serviço],"International Week",Tabela1[País],"SE",Tabela1[Observações],"Desistiu")</f>
        <v>1</v>
      </c>
      <c r="F21">
        <f>COUNTIFS(Tabela1[Escola/Serviço],"International Week",Tabela1[País],"SE")</f>
        <v>1</v>
      </c>
    </row>
    <row r="22" spans="1:17" x14ac:dyDescent="0.25">
      <c r="A22" s="193"/>
      <c r="B22" s="171" t="s">
        <v>447</v>
      </c>
      <c r="C22">
        <f>COUNTIFS(Tabela1[Escola/Serviço],"International Week",Tabela1[País],"SI",Tabela1[Observações],"")</f>
        <v>2</v>
      </c>
      <c r="D22">
        <f>COUNTIFS(Tabela1[Escola/Serviço],"International Week",Tabela1[País],"SI",Tabela1[Pagamento],"Sim")</f>
        <v>2</v>
      </c>
      <c r="E22">
        <f>COUNTIFS(Tabela1[Escola/Serviço],"International Week",Tabela1[País],"SI",Tabela1[Observações],"Desistiu")</f>
        <v>1</v>
      </c>
      <c r="F22">
        <f>COUNTIFS(Tabela1[Escola/Serviço],"International Week",Tabela1[País],"SI")</f>
        <v>3</v>
      </c>
    </row>
    <row r="23" spans="1:17" x14ac:dyDescent="0.25">
      <c r="A23" s="193">
        <v>11</v>
      </c>
      <c r="B23" s="170" t="s">
        <v>71</v>
      </c>
      <c r="C23">
        <f>COUNTIFS(Tabela1[Escola/Serviço],"International Week",Tabela1[País],"SK",Tabela1[Observações],"")</f>
        <v>11</v>
      </c>
      <c r="D23" s="265">
        <f>COUNTIFS(Tabela1[Escola/Serviço],"International Week",Tabela1[País],"SK",Tabela1[Pagamento],"Sim")</f>
        <v>11</v>
      </c>
      <c r="E23">
        <f>COUNTIFS(Tabela1[Escola/Serviço],"International Week",Tabela1[País],"SK",Tabela1[Observações],"Desistiu")</f>
        <v>0</v>
      </c>
      <c r="F23">
        <f>COUNTIFS(Tabela1[Escola/Serviço],"International Week",Tabela1[País],"SK")</f>
        <v>11</v>
      </c>
    </row>
    <row r="24" spans="1:17" x14ac:dyDescent="0.25">
      <c r="A24" s="193">
        <v>2</v>
      </c>
      <c r="B24" s="172" t="s">
        <v>56</v>
      </c>
      <c r="C24">
        <f>COUNTIFS(Tabela1[Escola/Serviço],"International Week",Tabela1[País],"TR",Tabela1[Observações],"-")</f>
        <v>12</v>
      </c>
      <c r="D24" s="266">
        <f>COUNTIFS(Tabela1[Escola/Serviço],"International Week",Tabela1[País],"TR",Tabela1[Pagamento],"Sim")</f>
        <v>5</v>
      </c>
      <c r="E24">
        <f>COUNTIFS(Tabela1[Escola/Serviço],"International Week",Tabela1[País],"TR",Tabela1[Observações],"Desistiu")</f>
        <v>10</v>
      </c>
      <c r="F24">
        <f>COUNTIFS(Tabela1[Escola/Serviço],"International Week",Tabela1[País],"TR")</f>
        <v>30</v>
      </c>
      <c r="H24">
        <f>Tabela4[[#This Row],[Aceites]]+Tabela4[[#This Row],[Desistências]]</f>
        <v>22</v>
      </c>
      <c r="I24">
        <f>Tabela4[[#This Row],[Total]]-H24</f>
        <v>8</v>
      </c>
    </row>
    <row r="25" spans="1:17" x14ac:dyDescent="0.25">
      <c r="A25" s="193">
        <v>17</v>
      </c>
      <c r="B25" t="s">
        <v>596</v>
      </c>
      <c r="C25">
        <f>COUNTIFS(Tabela1[Escola/Serviço],"International Week",Tabela1[País],"UK",Tabela1[Observações],"")</f>
        <v>1</v>
      </c>
      <c r="D25">
        <f>COUNTIFS(Tabela1[Escola/Serviço],"International Week",Tabela1[País],"UK",Tabela1[Pagamento],"Sim")</f>
        <v>1</v>
      </c>
      <c r="E25">
        <f>COUNTIFS(Tabela1[Escola/Serviço],"International Week",Tabela1[País],"UK",Tabela1[Observações],"Desistiu")</f>
        <v>0</v>
      </c>
      <c r="F25">
        <f>COUNTIFS(Tabela1[Escola/Serviço],"International Week",Tabela1[País],"UK")</f>
        <v>1</v>
      </c>
    </row>
    <row r="26" spans="1:17" x14ac:dyDescent="0.25">
      <c r="A26" s="193"/>
      <c r="B26" s="173" t="s">
        <v>609</v>
      </c>
      <c r="C26">
        <f>SUM(C3:C25)</f>
        <v>90</v>
      </c>
      <c r="D26">
        <f>SUM(D3:D25)</f>
        <v>71</v>
      </c>
      <c r="E26">
        <f>SUM(E3:E25)</f>
        <v>58</v>
      </c>
      <c r="F26">
        <f>SUM(F3:F24)</f>
        <v>155</v>
      </c>
      <c r="H26">
        <f>Tabela4[[#This Row],[Aceites]]+Tabela4[[#This Row],[Desistências]]</f>
        <v>148</v>
      </c>
      <c r="I26">
        <f>Tabela4[[#This Row],[Total]]-H26</f>
        <v>7</v>
      </c>
    </row>
  </sheetData>
  <mergeCells count="1">
    <mergeCell ref="H8:J8"/>
  </mergeCells>
  <pageMargins left="0.7" right="0.7" top="0.75" bottom="0.75" header="0.3" footer="0.3"/>
  <pageSetup paperSize="9" orientation="portrait" verticalDpi="0" r:id="rId1"/>
  <ignoredErrors>
    <ignoredError sqref="D6:D26 D4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topLeftCell="A7" workbookViewId="0">
      <selection activeCell="I21" sqref="I21"/>
    </sheetView>
  </sheetViews>
  <sheetFormatPr defaultRowHeight="15" x14ac:dyDescent="0.25"/>
  <cols>
    <col min="6" max="6" width="30.42578125" bestFit="1" customWidth="1"/>
    <col min="7" max="7" width="6.7109375" customWidth="1"/>
    <col min="8" max="8" width="51" bestFit="1" customWidth="1"/>
    <col min="9" max="9" width="41.28515625" bestFit="1" customWidth="1"/>
  </cols>
  <sheetData>
    <row r="1" spans="1:28" x14ac:dyDescent="0.25">
      <c r="A1" s="285"/>
      <c r="B1" s="285"/>
      <c r="C1" s="285"/>
      <c r="D1" s="285"/>
      <c r="E1" s="285"/>
      <c r="F1" s="292"/>
      <c r="G1" s="285"/>
      <c r="H1" s="280"/>
      <c r="I1" s="285"/>
      <c r="J1" s="281"/>
      <c r="K1" s="280"/>
      <c r="L1" s="285"/>
      <c r="M1" s="285"/>
      <c r="N1" s="285"/>
      <c r="O1" s="280"/>
      <c r="P1" s="285"/>
      <c r="Q1" s="285"/>
      <c r="R1" s="281"/>
      <c r="S1" s="283"/>
      <c r="T1" s="285"/>
      <c r="U1" s="285"/>
      <c r="V1" s="281"/>
      <c r="W1" s="285"/>
      <c r="X1" s="285"/>
      <c r="Y1" s="280"/>
      <c r="Z1" s="285"/>
      <c r="AA1" s="285"/>
      <c r="AB1" s="280"/>
    </row>
    <row r="2" spans="1:28" x14ac:dyDescent="0.25">
      <c r="A2" s="286"/>
      <c r="B2" s="286"/>
      <c r="C2" s="286"/>
      <c r="D2" s="286"/>
      <c r="E2" s="287"/>
      <c r="F2" s="287"/>
      <c r="G2" s="287"/>
      <c r="H2" s="285"/>
      <c r="I2" s="287"/>
      <c r="J2" s="286"/>
      <c r="K2" s="285"/>
      <c r="L2" s="281"/>
      <c r="M2" s="285"/>
      <c r="N2" s="288"/>
      <c r="P2" s="288"/>
      <c r="R2" s="288"/>
      <c r="T2" s="288"/>
      <c r="V2" s="288"/>
      <c r="W2" s="285"/>
      <c r="X2" s="285"/>
      <c r="Y2" s="280"/>
      <c r="Z2" s="285"/>
      <c r="AA2" s="285"/>
      <c r="AB2" s="280"/>
    </row>
    <row r="3" spans="1:28" x14ac:dyDescent="0.25">
      <c r="A3" s="285"/>
      <c r="B3" s="285"/>
      <c r="C3" s="285"/>
      <c r="D3" s="285"/>
      <c r="E3" s="285"/>
      <c r="F3" s="285"/>
      <c r="G3" s="285"/>
      <c r="H3" s="280"/>
      <c r="I3" s="285"/>
      <c r="J3" s="281"/>
      <c r="K3" s="285"/>
      <c r="L3" s="281"/>
      <c r="M3" s="279"/>
      <c r="N3" s="285"/>
      <c r="O3" s="280"/>
      <c r="P3" s="285"/>
      <c r="Q3" s="280"/>
      <c r="R3" s="285"/>
      <c r="S3" s="281"/>
      <c r="T3" s="285"/>
      <c r="U3" s="280"/>
      <c r="V3" s="285"/>
      <c r="W3" s="285"/>
      <c r="X3" s="285"/>
      <c r="Y3" s="280"/>
      <c r="Z3" s="285"/>
      <c r="AA3" s="285"/>
      <c r="AB3" s="280"/>
    </row>
    <row r="4" spans="1:28" x14ac:dyDescent="0.25">
      <c r="A4" s="281"/>
      <c r="B4" s="281"/>
      <c r="C4" s="281"/>
      <c r="D4" s="281"/>
      <c r="E4" s="285"/>
      <c r="F4" s="285"/>
      <c r="G4" s="288"/>
      <c r="H4" s="279"/>
      <c r="I4" s="287"/>
      <c r="J4" s="286"/>
      <c r="K4" s="287"/>
      <c r="L4" s="286"/>
      <c r="N4" s="288"/>
      <c r="P4" s="288"/>
      <c r="R4" s="288"/>
      <c r="T4" s="288"/>
      <c r="V4" s="288"/>
      <c r="W4" s="285"/>
      <c r="X4" s="285"/>
      <c r="Y4" s="280"/>
      <c r="Z4" s="285"/>
      <c r="AA4" s="285"/>
      <c r="AB4" s="280"/>
    </row>
    <row r="5" spans="1:28" ht="88.5" customHeight="1" x14ac:dyDescent="0.25">
      <c r="A5" s="284"/>
      <c r="B5" s="284"/>
      <c r="C5" s="284"/>
      <c r="D5" s="284"/>
      <c r="E5" s="285"/>
      <c r="F5" s="285"/>
      <c r="G5" s="288"/>
      <c r="I5" s="288"/>
      <c r="J5" s="284"/>
      <c r="K5" s="302"/>
      <c r="L5" s="290"/>
      <c r="M5" s="279"/>
      <c r="N5" s="285"/>
      <c r="O5" s="280"/>
      <c r="P5" s="285"/>
      <c r="Q5" s="280"/>
      <c r="R5" s="285"/>
      <c r="S5" s="281"/>
      <c r="T5" s="285"/>
      <c r="U5" s="280"/>
      <c r="V5" s="285"/>
      <c r="W5" s="285"/>
      <c r="X5" s="285"/>
      <c r="Y5" s="280"/>
      <c r="Z5" s="285"/>
      <c r="AA5" s="285"/>
      <c r="AB5" s="280"/>
    </row>
    <row r="6" spans="1:28" x14ac:dyDescent="0.25">
      <c r="A6" s="281"/>
      <c r="B6" s="281"/>
      <c r="C6" s="281"/>
      <c r="D6" s="281"/>
      <c r="E6" s="299"/>
      <c r="F6" s="299"/>
      <c r="G6" s="299"/>
      <c r="H6" s="300"/>
      <c r="I6" s="285"/>
      <c r="J6" s="281"/>
      <c r="K6" s="285"/>
      <c r="L6" s="281"/>
      <c r="N6" s="288"/>
      <c r="P6" s="288"/>
      <c r="R6" s="288"/>
      <c r="T6" s="288"/>
      <c r="V6" s="288"/>
      <c r="W6" s="285"/>
      <c r="X6" s="285"/>
      <c r="Y6" s="280"/>
      <c r="Z6" s="285"/>
      <c r="AA6" s="285"/>
      <c r="AB6" s="280"/>
    </row>
    <row r="7" spans="1:28" ht="18.75" x14ac:dyDescent="0.3">
      <c r="A7" s="285"/>
      <c r="B7" s="285"/>
      <c r="C7" s="285"/>
      <c r="D7" s="297"/>
      <c r="E7" s="335" t="s">
        <v>834</v>
      </c>
      <c r="F7" s="336"/>
      <c r="G7" s="336"/>
      <c r="H7" s="337"/>
      <c r="I7" s="291"/>
      <c r="J7" s="286"/>
      <c r="K7" s="285"/>
      <c r="L7" s="281"/>
      <c r="M7" s="279"/>
      <c r="N7" s="285"/>
      <c r="O7" s="280"/>
      <c r="P7" s="285"/>
      <c r="Q7" s="280"/>
      <c r="R7" s="285"/>
      <c r="S7" s="281"/>
      <c r="T7" s="285"/>
      <c r="U7" s="280"/>
      <c r="V7" s="285"/>
      <c r="W7" s="285"/>
      <c r="X7" s="285"/>
      <c r="Y7" s="280"/>
      <c r="Z7" s="285"/>
      <c r="AA7" s="285"/>
      <c r="AB7" s="280"/>
    </row>
    <row r="8" spans="1:28" x14ac:dyDescent="0.25">
      <c r="A8" s="286"/>
      <c r="B8" s="286"/>
      <c r="C8" s="286"/>
      <c r="D8" s="298"/>
      <c r="E8" s="275" t="s">
        <v>738</v>
      </c>
      <c r="F8" s="275" t="s">
        <v>827</v>
      </c>
      <c r="G8" s="275" t="s">
        <v>8</v>
      </c>
      <c r="H8" s="301" t="s">
        <v>756</v>
      </c>
      <c r="I8" s="313" t="s">
        <v>825</v>
      </c>
      <c r="J8" s="281"/>
      <c r="K8" s="285"/>
      <c r="L8" s="281"/>
      <c r="M8" s="279"/>
      <c r="N8" s="285"/>
      <c r="O8" s="280"/>
      <c r="P8" s="285"/>
      <c r="Q8" s="280"/>
      <c r="R8" s="285"/>
      <c r="S8" s="281"/>
      <c r="T8" s="285"/>
      <c r="U8" s="280"/>
      <c r="V8" s="285"/>
      <c r="W8" s="285"/>
      <c r="X8" s="280"/>
      <c r="Y8" s="285"/>
      <c r="Z8" s="280"/>
      <c r="AA8" s="285"/>
      <c r="AB8" s="285"/>
    </row>
    <row r="9" spans="1:28" x14ac:dyDescent="0.25">
      <c r="A9" s="285"/>
      <c r="B9" s="285"/>
      <c r="C9" s="285"/>
      <c r="D9" s="285"/>
      <c r="E9" s="309">
        <v>1</v>
      </c>
      <c r="F9" s="309" t="s">
        <v>806</v>
      </c>
      <c r="G9" s="309" t="s">
        <v>502</v>
      </c>
      <c r="H9" s="309" t="s">
        <v>604</v>
      </c>
      <c r="I9" s="309" t="s">
        <v>833</v>
      </c>
      <c r="J9" s="286"/>
      <c r="K9" s="285"/>
      <c r="L9" s="281"/>
      <c r="N9" s="288"/>
      <c r="P9" s="288"/>
      <c r="R9" s="288"/>
      <c r="T9" s="288"/>
      <c r="V9" s="288"/>
      <c r="W9" s="285"/>
      <c r="X9" s="280"/>
      <c r="Y9" s="285"/>
      <c r="Z9" s="280"/>
      <c r="AA9" s="285"/>
      <c r="AB9" s="285"/>
    </row>
    <row r="10" spans="1:28" x14ac:dyDescent="0.25">
      <c r="A10" s="281"/>
      <c r="B10" s="281"/>
      <c r="C10" s="281"/>
      <c r="D10" s="281"/>
      <c r="E10" s="309">
        <v>2</v>
      </c>
      <c r="F10" s="309" t="s">
        <v>710</v>
      </c>
      <c r="G10" s="309" t="s">
        <v>56</v>
      </c>
      <c r="H10" s="309" t="s">
        <v>711</v>
      </c>
      <c r="I10" s="309" t="s">
        <v>833</v>
      </c>
      <c r="J10" s="281"/>
      <c r="K10" s="285"/>
      <c r="L10" s="296"/>
      <c r="M10" s="279"/>
      <c r="N10" s="285"/>
      <c r="O10" s="280"/>
      <c r="P10" s="285"/>
      <c r="Q10" s="280"/>
      <c r="R10" s="285"/>
      <c r="S10" s="281"/>
      <c r="T10" s="285"/>
      <c r="U10" s="280"/>
      <c r="V10" s="285"/>
      <c r="W10" s="285"/>
      <c r="X10" s="280"/>
      <c r="Y10" s="285"/>
      <c r="Z10" s="280"/>
      <c r="AA10" s="285"/>
      <c r="AB10" s="285"/>
    </row>
    <row r="11" spans="1:28" x14ac:dyDescent="0.25">
      <c r="A11" s="284"/>
      <c r="B11" s="284"/>
      <c r="C11" s="284"/>
      <c r="D11" s="284"/>
      <c r="E11" s="268">
        <v>3</v>
      </c>
      <c r="F11" s="274" t="s">
        <v>220</v>
      </c>
      <c r="G11" s="269" t="s">
        <v>56</v>
      </c>
      <c r="H11" s="269" t="s">
        <v>221</v>
      </c>
      <c r="I11" s="202"/>
      <c r="J11" s="281"/>
      <c r="K11" s="285"/>
      <c r="L11" s="281"/>
      <c r="M11" s="279"/>
      <c r="N11" s="285"/>
      <c r="O11" s="280"/>
      <c r="P11" s="285"/>
      <c r="Q11" s="280"/>
      <c r="R11" s="285"/>
      <c r="S11" s="281"/>
      <c r="T11" s="285"/>
      <c r="U11" s="285"/>
      <c r="V11" s="281"/>
      <c r="W11" s="285"/>
      <c r="X11" s="280"/>
      <c r="Y11" s="285"/>
      <c r="Z11" s="280"/>
      <c r="AA11" s="285"/>
      <c r="AB11" s="285"/>
    </row>
    <row r="12" spans="1:28" x14ac:dyDescent="0.25">
      <c r="A12" s="281"/>
      <c r="B12" s="281"/>
      <c r="C12" s="281"/>
      <c r="D12" s="281"/>
      <c r="E12" s="268">
        <v>4</v>
      </c>
      <c r="F12" s="274" t="s">
        <v>222</v>
      </c>
      <c r="G12" s="269" t="s">
        <v>56</v>
      </c>
      <c r="H12" s="269" t="s">
        <v>221</v>
      </c>
      <c r="I12" s="202"/>
      <c r="J12" s="286"/>
      <c r="K12" s="285"/>
      <c r="L12" s="281"/>
      <c r="M12" s="279"/>
      <c r="N12" s="285"/>
      <c r="O12" s="280"/>
      <c r="P12" s="285"/>
      <c r="Q12" s="280"/>
      <c r="R12" s="285"/>
      <c r="S12" s="281"/>
      <c r="T12" s="288"/>
      <c r="V12" s="288"/>
      <c r="W12" s="285"/>
      <c r="X12" s="280"/>
      <c r="Y12" s="285"/>
      <c r="Z12" s="280"/>
      <c r="AA12" s="285"/>
      <c r="AB12" s="285"/>
    </row>
    <row r="13" spans="1:28" x14ac:dyDescent="0.25">
      <c r="A13" s="285"/>
      <c r="B13" s="285"/>
      <c r="C13" s="285"/>
      <c r="D13" s="285"/>
      <c r="E13" s="268">
        <v>5</v>
      </c>
      <c r="F13" s="274" t="s">
        <v>286</v>
      </c>
      <c r="G13" s="269" t="s">
        <v>151</v>
      </c>
      <c r="H13" s="269" t="s">
        <v>287</v>
      </c>
      <c r="I13" s="202"/>
      <c r="J13" s="281"/>
      <c r="K13" s="285"/>
      <c r="L13" s="281"/>
      <c r="N13" s="288"/>
      <c r="P13" s="288"/>
      <c r="R13" s="288"/>
      <c r="T13" s="285"/>
      <c r="U13" s="280"/>
      <c r="V13" s="285"/>
      <c r="W13" s="285"/>
      <c r="X13" s="280"/>
      <c r="Y13" s="285"/>
      <c r="Z13" s="280"/>
      <c r="AA13" s="285"/>
      <c r="AB13" s="285"/>
    </row>
    <row r="14" spans="1:28" x14ac:dyDescent="0.25">
      <c r="A14" s="286"/>
      <c r="B14" s="286"/>
      <c r="C14" s="286"/>
      <c r="D14" s="286"/>
      <c r="E14" s="268">
        <v>6</v>
      </c>
      <c r="F14" s="274" t="s">
        <v>289</v>
      </c>
      <c r="G14" s="269" t="s">
        <v>151</v>
      </c>
      <c r="H14" s="269" t="s">
        <v>287</v>
      </c>
      <c r="I14" s="202"/>
      <c r="J14" s="286"/>
      <c r="K14" s="287"/>
      <c r="L14" s="281"/>
      <c r="M14" s="279"/>
      <c r="N14" s="285"/>
      <c r="O14" s="280"/>
      <c r="P14" s="285"/>
      <c r="Q14" s="280"/>
      <c r="R14" s="285"/>
      <c r="S14" s="281"/>
      <c r="T14" s="288"/>
      <c r="V14" s="288"/>
      <c r="W14" s="285"/>
      <c r="X14" s="280"/>
      <c r="Y14" s="285"/>
      <c r="Z14" s="280"/>
      <c r="AA14" s="285"/>
      <c r="AB14" s="285"/>
    </row>
    <row r="15" spans="1:28" x14ac:dyDescent="0.25">
      <c r="A15" s="285"/>
      <c r="B15" s="285"/>
      <c r="C15" s="285"/>
      <c r="D15" s="285"/>
      <c r="E15" s="268">
        <v>7</v>
      </c>
      <c r="F15" s="274" t="s">
        <v>291</v>
      </c>
      <c r="G15" s="269" t="s">
        <v>151</v>
      </c>
      <c r="H15" s="269" t="s">
        <v>287</v>
      </c>
      <c r="I15" s="202"/>
      <c r="J15" s="281"/>
      <c r="K15" s="285"/>
      <c r="L15" s="281"/>
      <c r="M15" s="279"/>
      <c r="N15" s="285"/>
      <c r="O15" s="280"/>
      <c r="P15" s="285"/>
      <c r="Q15" s="280"/>
      <c r="R15" s="285"/>
      <c r="S15" s="281"/>
      <c r="T15" s="285"/>
      <c r="U15" s="280"/>
      <c r="V15" s="285"/>
      <c r="W15" s="285"/>
      <c r="X15" s="280"/>
      <c r="Y15" s="285"/>
      <c r="Z15" s="280"/>
      <c r="AA15" s="285"/>
      <c r="AB15" s="285"/>
    </row>
    <row r="16" spans="1:28" x14ac:dyDescent="0.25">
      <c r="A16" s="281"/>
      <c r="B16" s="281"/>
      <c r="C16" s="281"/>
      <c r="D16" s="281"/>
      <c r="E16" s="268">
        <v>8</v>
      </c>
      <c r="F16" s="274" t="s">
        <v>293</v>
      </c>
      <c r="G16" s="269" t="s">
        <v>106</v>
      </c>
      <c r="H16" s="269" t="s">
        <v>294</v>
      </c>
      <c r="I16" s="202"/>
      <c r="J16" s="286"/>
      <c r="K16" s="285"/>
      <c r="L16" s="286"/>
      <c r="M16" s="279"/>
      <c r="N16" s="285"/>
      <c r="O16" s="280"/>
      <c r="P16" s="285"/>
      <c r="Q16" s="280"/>
      <c r="R16" s="285"/>
      <c r="S16" s="281"/>
      <c r="T16" s="288"/>
      <c r="V16" s="288"/>
      <c r="W16" s="285"/>
      <c r="X16" s="280"/>
      <c r="Y16" s="285"/>
      <c r="Z16" s="280"/>
      <c r="AA16" s="285"/>
      <c r="AB16" s="285"/>
    </row>
    <row r="17" spans="1:28" x14ac:dyDescent="0.25">
      <c r="A17" s="284"/>
      <c r="B17" s="284"/>
      <c r="C17" s="284"/>
      <c r="D17" s="284"/>
      <c r="E17" s="268">
        <v>9</v>
      </c>
      <c r="F17" s="274" t="s">
        <v>320</v>
      </c>
      <c r="G17" s="269" t="s">
        <v>125</v>
      </c>
      <c r="H17" s="269" t="s">
        <v>317</v>
      </c>
      <c r="I17" s="202"/>
      <c r="J17" s="281"/>
      <c r="K17" s="285"/>
      <c r="L17" s="284"/>
      <c r="N17" s="288"/>
      <c r="P17" s="288"/>
      <c r="R17" s="288"/>
      <c r="T17" s="285"/>
      <c r="U17" s="280"/>
      <c r="V17" s="285"/>
      <c r="W17" s="285"/>
      <c r="X17" s="280"/>
      <c r="Y17" s="285"/>
      <c r="Z17" s="280"/>
      <c r="AA17" s="285"/>
      <c r="AB17" s="285"/>
    </row>
    <row r="18" spans="1:28" x14ac:dyDescent="0.25">
      <c r="A18" s="285"/>
      <c r="B18" s="285"/>
      <c r="C18" s="285"/>
      <c r="D18" s="285"/>
      <c r="E18" s="268">
        <v>10</v>
      </c>
      <c r="F18" s="274" t="s">
        <v>331</v>
      </c>
      <c r="G18" s="269" t="s">
        <v>56</v>
      </c>
      <c r="H18" s="269" t="s">
        <v>332</v>
      </c>
      <c r="I18" s="202"/>
      <c r="J18" s="281"/>
      <c r="K18" s="285"/>
      <c r="L18" s="281"/>
      <c r="M18" s="279"/>
      <c r="N18" s="285"/>
      <c r="O18" s="280"/>
      <c r="P18" s="285"/>
      <c r="Q18" s="280"/>
      <c r="R18" s="285"/>
      <c r="S18" s="281"/>
      <c r="T18" s="285"/>
      <c r="U18" s="280"/>
      <c r="V18" s="285"/>
      <c r="W18" s="285"/>
      <c r="X18" s="280"/>
      <c r="Y18" s="285"/>
      <c r="Z18" s="280"/>
      <c r="AA18" s="285"/>
      <c r="AB18" s="285"/>
    </row>
    <row r="19" spans="1:28" x14ac:dyDescent="0.25">
      <c r="A19" s="286"/>
      <c r="B19" s="286"/>
      <c r="C19" s="286"/>
      <c r="D19" s="286"/>
      <c r="E19" s="268">
        <v>11</v>
      </c>
      <c r="F19" s="274" t="s">
        <v>341</v>
      </c>
      <c r="G19" s="269" t="s">
        <v>56</v>
      </c>
      <c r="H19" s="269" t="s">
        <v>332</v>
      </c>
      <c r="I19" s="202"/>
      <c r="J19" s="286"/>
      <c r="K19" s="285"/>
      <c r="L19" s="281"/>
      <c r="M19" s="279"/>
      <c r="N19" s="285"/>
      <c r="O19" s="280"/>
      <c r="P19" s="285"/>
      <c r="Q19" s="280"/>
      <c r="R19" s="285"/>
      <c r="S19" s="281"/>
      <c r="T19" s="288"/>
      <c r="V19" s="288"/>
      <c r="W19" s="285"/>
      <c r="X19" s="280"/>
      <c r="Y19" s="285"/>
      <c r="Z19" s="280"/>
      <c r="AA19" s="285"/>
      <c r="AB19" s="285"/>
    </row>
    <row r="20" spans="1:28" x14ac:dyDescent="0.25">
      <c r="A20" s="285"/>
      <c r="B20" s="285"/>
      <c r="C20" s="285"/>
      <c r="D20" s="285"/>
      <c r="E20" s="268">
        <v>12</v>
      </c>
      <c r="F20" s="274" t="s">
        <v>343</v>
      </c>
      <c r="G20" s="269" t="s">
        <v>78</v>
      </c>
      <c r="H20" s="269" t="s">
        <v>344</v>
      </c>
      <c r="I20" s="202"/>
      <c r="J20" s="281"/>
      <c r="K20" s="287"/>
      <c r="L20" s="281"/>
      <c r="M20" s="279"/>
      <c r="N20" s="285"/>
      <c r="O20" s="280"/>
      <c r="P20" s="285"/>
      <c r="Q20" s="280"/>
      <c r="R20" s="285"/>
      <c r="S20" s="281"/>
      <c r="T20" s="285"/>
      <c r="U20" s="280"/>
      <c r="V20" s="285"/>
      <c r="W20" s="285"/>
      <c r="X20" s="280"/>
      <c r="Y20" s="285"/>
      <c r="Z20" s="280"/>
      <c r="AA20" s="285"/>
      <c r="AB20" s="285"/>
    </row>
    <row r="21" spans="1:28" x14ac:dyDescent="0.25">
      <c r="A21" s="281"/>
      <c r="B21" s="281"/>
      <c r="C21" s="281"/>
      <c r="D21" s="281"/>
      <c r="E21" s="312">
        <v>13</v>
      </c>
      <c r="F21" s="310" t="s">
        <v>654</v>
      </c>
      <c r="G21" s="310" t="s">
        <v>56</v>
      </c>
      <c r="H21" s="310" t="s">
        <v>332</v>
      </c>
      <c r="I21" s="143" t="s">
        <v>835</v>
      </c>
      <c r="J21" s="281"/>
      <c r="K21" s="293"/>
      <c r="L21" s="281"/>
      <c r="M21" s="279"/>
      <c r="N21" s="285"/>
      <c r="O21" s="280"/>
      <c r="P21" s="285"/>
      <c r="Q21" s="280"/>
      <c r="R21" s="285"/>
      <c r="S21" s="281"/>
      <c r="T21" s="285"/>
      <c r="U21" s="285"/>
      <c r="V21" s="281"/>
      <c r="W21" s="285"/>
      <c r="X21" s="280"/>
      <c r="Y21" s="285"/>
      <c r="Z21" s="280"/>
      <c r="AA21" s="285"/>
      <c r="AB21" s="285"/>
    </row>
    <row r="22" spans="1:28" x14ac:dyDescent="0.25">
      <c r="A22" s="284"/>
      <c r="B22" s="284"/>
      <c r="C22" s="284"/>
      <c r="D22" s="284"/>
      <c r="E22" s="268">
        <v>14</v>
      </c>
      <c r="F22" s="274" t="s">
        <v>349</v>
      </c>
      <c r="G22" s="269" t="s">
        <v>56</v>
      </c>
      <c r="H22" s="269" t="s">
        <v>332</v>
      </c>
      <c r="I22" s="202"/>
      <c r="J22" s="286"/>
      <c r="K22" s="285"/>
      <c r="L22" s="286"/>
      <c r="N22" s="288"/>
      <c r="P22" s="288"/>
      <c r="R22" s="288"/>
      <c r="T22" s="288"/>
      <c r="V22" s="288"/>
      <c r="W22" s="285"/>
      <c r="X22" s="280"/>
      <c r="Y22" s="285"/>
      <c r="Z22" s="280"/>
      <c r="AA22" s="285"/>
      <c r="AB22" s="285"/>
    </row>
    <row r="23" spans="1:28" x14ac:dyDescent="0.25">
      <c r="A23" s="285"/>
      <c r="B23" s="285"/>
      <c r="C23" s="285"/>
      <c r="D23" s="285"/>
      <c r="E23" s="268">
        <v>15</v>
      </c>
      <c r="F23" s="274" t="s">
        <v>368</v>
      </c>
      <c r="G23" s="269" t="s">
        <v>125</v>
      </c>
      <c r="H23" s="269" t="s">
        <v>317</v>
      </c>
      <c r="I23" s="202"/>
      <c r="J23" s="281"/>
      <c r="K23" s="285"/>
      <c r="L23" s="284"/>
      <c r="M23" s="279"/>
      <c r="N23" s="285"/>
      <c r="O23" s="280"/>
      <c r="P23" s="285"/>
      <c r="Q23" s="280"/>
      <c r="R23" s="285"/>
      <c r="S23" s="281"/>
      <c r="T23" s="285"/>
      <c r="U23" s="280"/>
      <c r="V23" s="285"/>
      <c r="W23" s="285"/>
      <c r="X23" s="280"/>
      <c r="Y23" s="285"/>
      <c r="Z23" s="280"/>
      <c r="AA23" s="285"/>
      <c r="AB23" s="285"/>
    </row>
    <row r="24" spans="1:28" x14ac:dyDescent="0.25">
      <c r="A24" s="286"/>
      <c r="B24" s="286"/>
      <c r="C24" s="286"/>
      <c r="D24" s="286"/>
      <c r="E24" s="268">
        <v>16</v>
      </c>
      <c r="F24" s="274" t="s">
        <v>464</v>
      </c>
      <c r="G24" s="269" t="s">
        <v>78</v>
      </c>
      <c r="H24" s="269" t="s">
        <v>344</v>
      </c>
      <c r="I24" s="202"/>
      <c r="J24" s="286"/>
      <c r="K24" s="285"/>
      <c r="L24" s="281"/>
      <c r="M24" s="279"/>
      <c r="N24" s="285"/>
      <c r="O24" s="280"/>
      <c r="P24" s="285"/>
      <c r="Q24" s="280"/>
      <c r="R24" s="285"/>
      <c r="S24" s="281"/>
      <c r="T24" s="288"/>
      <c r="V24" s="288"/>
      <c r="W24" s="285"/>
      <c r="X24" s="280"/>
      <c r="Y24" s="285"/>
      <c r="Z24" s="280"/>
      <c r="AA24" s="285"/>
      <c r="AB24" s="285"/>
    </row>
    <row r="25" spans="1:28" x14ac:dyDescent="0.25">
      <c r="A25" s="285"/>
      <c r="B25" s="285"/>
      <c r="C25" s="285"/>
      <c r="D25" s="285"/>
      <c r="E25" s="268">
        <v>17</v>
      </c>
      <c r="F25" s="274" t="s">
        <v>467</v>
      </c>
      <c r="G25" s="269" t="s">
        <v>78</v>
      </c>
      <c r="H25" s="269" t="s">
        <v>344</v>
      </c>
      <c r="I25" s="202"/>
      <c r="J25" s="281"/>
      <c r="K25" s="287"/>
      <c r="L25" s="281"/>
      <c r="N25" s="288"/>
      <c r="P25" s="288"/>
      <c r="R25" s="288"/>
      <c r="T25" s="285"/>
      <c r="U25" s="280"/>
      <c r="V25" s="285"/>
      <c r="W25" s="285"/>
      <c r="X25" s="280"/>
      <c r="Y25" s="285"/>
      <c r="Z25" s="280"/>
      <c r="AA25" s="285"/>
      <c r="AB25" s="285"/>
    </row>
    <row r="26" spans="1:28" x14ac:dyDescent="0.25">
      <c r="A26" s="281"/>
      <c r="B26" s="281"/>
      <c r="C26" s="281"/>
      <c r="D26" s="281"/>
      <c r="E26" s="268">
        <v>18</v>
      </c>
      <c r="F26" s="274" t="s">
        <v>472</v>
      </c>
      <c r="G26" s="269" t="s">
        <v>502</v>
      </c>
      <c r="H26" s="269" t="s">
        <v>474</v>
      </c>
      <c r="I26" s="202"/>
      <c r="J26" s="281"/>
      <c r="K26" s="288"/>
      <c r="L26" s="281"/>
      <c r="M26" s="279"/>
      <c r="N26" s="285"/>
      <c r="O26" s="280"/>
      <c r="P26" s="285"/>
      <c r="Q26" s="280"/>
      <c r="R26" s="285"/>
      <c r="S26" s="281"/>
      <c r="T26" s="288"/>
      <c r="V26" s="288"/>
      <c r="W26" s="285"/>
      <c r="X26" s="280"/>
      <c r="Y26" s="285"/>
      <c r="Z26" s="280"/>
      <c r="AA26" s="285"/>
      <c r="AB26" s="285"/>
    </row>
    <row r="27" spans="1:28" x14ac:dyDescent="0.25">
      <c r="A27" s="284"/>
      <c r="B27" s="284"/>
      <c r="C27" s="284"/>
      <c r="D27" s="284"/>
      <c r="E27" s="268">
        <v>19</v>
      </c>
      <c r="F27" s="274" t="s">
        <v>675</v>
      </c>
      <c r="G27" s="269" t="s">
        <v>37</v>
      </c>
      <c r="H27" s="269" t="s">
        <v>482</v>
      </c>
      <c r="I27" s="202"/>
      <c r="J27" s="286"/>
      <c r="K27" s="285"/>
      <c r="L27" s="281"/>
      <c r="N27" s="288"/>
      <c r="P27" s="288"/>
      <c r="R27" s="288"/>
      <c r="T27" s="285"/>
      <c r="U27" s="280"/>
      <c r="V27" s="285"/>
      <c r="W27" s="285"/>
      <c r="X27" s="280"/>
      <c r="Y27" s="285"/>
      <c r="Z27" s="280"/>
      <c r="AA27" s="285"/>
      <c r="AB27" s="285"/>
    </row>
    <row r="28" spans="1:28" x14ac:dyDescent="0.25">
      <c r="A28" s="285"/>
      <c r="B28" s="285"/>
      <c r="C28" s="285"/>
      <c r="D28" s="285"/>
      <c r="E28" s="268">
        <v>20</v>
      </c>
      <c r="F28" s="274" t="s">
        <v>545</v>
      </c>
      <c r="G28" s="269" t="s">
        <v>502</v>
      </c>
      <c r="H28" s="269" t="s">
        <v>501</v>
      </c>
      <c r="I28" s="202"/>
      <c r="J28" s="281"/>
      <c r="K28" s="285"/>
      <c r="L28" s="281"/>
      <c r="M28" s="279"/>
      <c r="N28" s="285"/>
      <c r="O28" s="280"/>
      <c r="P28" s="285"/>
      <c r="Q28" s="280"/>
      <c r="R28" s="285"/>
      <c r="S28" s="281"/>
      <c r="T28" s="285"/>
      <c r="U28" s="280"/>
      <c r="V28" s="285"/>
      <c r="W28" s="285"/>
      <c r="X28" s="280"/>
      <c r="Y28" s="285"/>
      <c r="Z28" s="280"/>
      <c r="AA28" s="285"/>
      <c r="AB28" s="285"/>
    </row>
    <row r="29" spans="1:28" x14ac:dyDescent="0.25">
      <c r="A29" s="286"/>
      <c r="B29" s="286"/>
      <c r="C29" s="286"/>
      <c r="D29" s="286"/>
      <c r="E29" s="312">
        <v>21</v>
      </c>
      <c r="F29" s="310" t="s">
        <v>598</v>
      </c>
      <c r="G29" s="310" t="s">
        <v>502</v>
      </c>
      <c r="H29" s="310" t="s">
        <v>599</v>
      </c>
      <c r="I29" s="143" t="s">
        <v>835</v>
      </c>
      <c r="J29" s="286"/>
      <c r="K29" s="285"/>
      <c r="L29" s="286"/>
      <c r="M29" s="279"/>
      <c r="N29" s="285"/>
      <c r="O29" s="280"/>
      <c r="P29" s="285"/>
      <c r="Q29" s="280"/>
      <c r="R29" s="285"/>
      <c r="S29" s="281"/>
      <c r="T29" s="288"/>
      <c r="V29" s="288"/>
      <c r="W29" s="285"/>
      <c r="X29" s="280"/>
      <c r="Y29" s="285"/>
      <c r="Z29" s="280"/>
      <c r="AA29" s="285"/>
      <c r="AB29" s="285"/>
    </row>
    <row r="30" spans="1:28" x14ac:dyDescent="0.25">
      <c r="A30" s="285"/>
      <c r="B30" s="285"/>
      <c r="C30" s="285"/>
      <c r="D30" s="285"/>
      <c r="E30" s="268">
        <v>22</v>
      </c>
      <c r="F30" s="274" t="s">
        <v>693</v>
      </c>
      <c r="G30" s="269" t="s">
        <v>695</v>
      </c>
      <c r="H30" s="269" t="s">
        <v>694</v>
      </c>
      <c r="I30" s="202"/>
      <c r="J30" s="281"/>
      <c r="K30" s="287"/>
      <c r="L30" s="284"/>
      <c r="N30" s="288"/>
      <c r="P30" s="288"/>
      <c r="R30" s="288"/>
      <c r="T30" s="285"/>
      <c r="U30" s="280"/>
      <c r="V30" s="285"/>
      <c r="W30" s="285"/>
      <c r="X30" s="280"/>
      <c r="Y30" s="285"/>
      <c r="Z30" s="280"/>
      <c r="AA30" s="285"/>
      <c r="AB30" s="285"/>
    </row>
    <row r="31" spans="1:28" x14ac:dyDescent="0.25">
      <c r="A31" s="281"/>
      <c r="B31" s="281"/>
      <c r="C31" s="281"/>
      <c r="D31" s="281"/>
      <c r="E31" s="268">
        <v>23</v>
      </c>
      <c r="F31" s="274" t="s">
        <v>745</v>
      </c>
      <c r="G31" s="269" t="s">
        <v>502</v>
      </c>
      <c r="H31" s="269" t="s">
        <v>746</v>
      </c>
      <c r="I31" s="202"/>
      <c r="J31" s="286"/>
      <c r="K31" s="288"/>
      <c r="L31" s="281"/>
      <c r="M31" s="279"/>
      <c r="N31" s="285"/>
      <c r="O31" s="280"/>
      <c r="P31" s="285"/>
      <c r="Q31" s="280"/>
      <c r="R31" s="285"/>
      <c r="S31" s="281"/>
      <c r="T31" s="285"/>
      <c r="U31" s="285"/>
      <c r="V31" s="281"/>
      <c r="W31" s="285"/>
      <c r="X31" s="280"/>
      <c r="Y31" s="285"/>
      <c r="Z31" s="280"/>
      <c r="AA31" s="285"/>
      <c r="AB31" s="285"/>
    </row>
    <row r="32" spans="1:28" x14ac:dyDescent="0.25">
      <c r="A32" s="284"/>
      <c r="B32" s="284"/>
      <c r="C32" s="284"/>
      <c r="D32" s="284"/>
      <c r="E32" s="268">
        <v>24</v>
      </c>
      <c r="F32" s="274" t="s">
        <v>577</v>
      </c>
      <c r="G32" s="269" t="s">
        <v>56</v>
      </c>
      <c r="H32" s="269" t="s">
        <v>578</v>
      </c>
      <c r="I32" s="202"/>
      <c r="J32" s="284"/>
      <c r="K32" s="285"/>
      <c r="L32" s="281"/>
      <c r="N32" s="288"/>
      <c r="P32" s="288"/>
      <c r="R32" s="288"/>
      <c r="T32" s="288"/>
      <c r="V32" s="288"/>
      <c r="W32" s="285"/>
      <c r="X32" s="280"/>
      <c r="Y32" s="285"/>
      <c r="Z32" s="280"/>
      <c r="AA32" s="285"/>
      <c r="AB32" s="285"/>
    </row>
    <row r="33" spans="1:28" x14ac:dyDescent="0.25">
      <c r="A33" s="285"/>
      <c r="B33" s="285"/>
      <c r="C33" s="285"/>
      <c r="D33" s="285"/>
      <c r="E33" s="268"/>
      <c r="F33" s="274"/>
      <c r="G33" s="269"/>
      <c r="H33" s="269"/>
      <c r="I33" s="286"/>
      <c r="J33" s="281"/>
      <c r="K33" s="285"/>
      <c r="L33" s="281"/>
      <c r="M33" s="279"/>
      <c r="N33" s="285"/>
      <c r="O33" s="280"/>
      <c r="P33" s="285"/>
      <c r="Q33" s="280"/>
      <c r="R33" s="285"/>
      <c r="S33" s="281"/>
      <c r="T33" s="285"/>
      <c r="U33" s="280"/>
      <c r="V33" s="285"/>
      <c r="W33" s="285"/>
      <c r="X33" s="280"/>
      <c r="Y33" s="285"/>
      <c r="Z33" s="280"/>
      <c r="AA33" s="285"/>
      <c r="AB33" s="285"/>
    </row>
    <row r="34" spans="1:28" x14ac:dyDescent="0.25">
      <c r="A34" s="286"/>
      <c r="B34" s="286"/>
      <c r="C34" s="286"/>
      <c r="D34" s="286"/>
      <c r="E34" s="268"/>
      <c r="F34" s="274"/>
      <c r="G34" s="269"/>
      <c r="H34" s="269"/>
      <c r="I34" s="281"/>
      <c r="J34" s="286"/>
      <c r="K34" s="287"/>
      <c r="L34" s="281"/>
      <c r="M34" s="279"/>
      <c r="N34" s="285"/>
      <c r="O34" s="280"/>
      <c r="P34" s="285"/>
      <c r="Q34" s="280"/>
      <c r="R34" s="285"/>
      <c r="S34" s="281"/>
      <c r="T34" s="288"/>
      <c r="V34" s="288"/>
      <c r="W34" s="285"/>
      <c r="X34" s="280"/>
      <c r="Y34" s="285"/>
      <c r="Z34" s="280"/>
      <c r="AA34" s="285"/>
      <c r="AB34" s="285"/>
    </row>
    <row r="35" spans="1:28" x14ac:dyDescent="0.25">
      <c r="A35" s="285"/>
      <c r="B35" s="285"/>
      <c r="C35" s="285"/>
      <c r="D35" s="285"/>
      <c r="E35" s="268"/>
      <c r="F35" s="274"/>
      <c r="G35" s="269"/>
      <c r="H35" s="269"/>
      <c r="I35" s="286"/>
      <c r="J35" s="281"/>
      <c r="K35" s="288"/>
      <c r="L35" s="281"/>
      <c r="M35" s="279"/>
      <c r="N35" s="285"/>
      <c r="O35" s="280"/>
      <c r="P35" s="285"/>
      <c r="Q35" s="280"/>
      <c r="R35" s="285"/>
      <c r="S35" s="281"/>
      <c r="T35" s="285"/>
      <c r="U35" s="280"/>
      <c r="V35" s="285"/>
      <c r="W35" s="285"/>
      <c r="X35" s="280"/>
      <c r="Y35" s="285"/>
      <c r="Z35" s="280"/>
      <c r="AA35" s="285"/>
      <c r="AB35" s="285"/>
    </row>
    <row r="36" spans="1:28" x14ac:dyDescent="0.25">
      <c r="A36" s="281"/>
      <c r="B36" s="281"/>
      <c r="C36" s="281"/>
      <c r="D36" s="281"/>
      <c r="E36" s="268"/>
      <c r="F36" s="274"/>
      <c r="G36" s="269"/>
      <c r="H36" s="269"/>
      <c r="I36" s="284"/>
      <c r="J36" s="286"/>
      <c r="K36" s="285"/>
      <c r="L36" s="286"/>
      <c r="N36" s="288"/>
      <c r="P36" s="288"/>
      <c r="R36" s="288"/>
      <c r="T36" s="288"/>
      <c r="V36" s="288"/>
      <c r="W36" s="285"/>
      <c r="X36" s="280"/>
      <c r="Y36" s="285"/>
      <c r="Z36" s="280"/>
      <c r="AA36" s="285"/>
      <c r="AB36" s="285"/>
    </row>
    <row r="37" spans="1:28" x14ac:dyDescent="0.25">
      <c r="A37" s="284"/>
      <c r="B37" s="284"/>
      <c r="C37" s="284"/>
      <c r="D37" s="284"/>
      <c r="E37" s="268"/>
      <c r="F37" s="274"/>
      <c r="G37" s="269"/>
      <c r="H37" s="269"/>
      <c r="I37" s="281"/>
      <c r="J37" s="281"/>
      <c r="K37" s="285"/>
      <c r="L37" s="284"/>
      <c r="M37" s="279"/>
      <c r="N37" s="285"/>
      <c r="O37" s="280"/>
      <c r="P37" s="285"/>
      <c r="Q37" s="280"/>
      <c r="R37" s="285"/>
      <c r="S37" s="281"/>
      <c r="T37" s="285"/>
      <c r="U37" s="280"/>
      <c r="V37" s="285"/>
      <c r="W37" s="285"/>
      <c r="X37" s="280"/>
      <c r="Y37" s="285"/>
      <c r="Z37" s="280"/>
      <c r="AA37" s="285"/>
      <c r="AB37" s="285"/>
    </row>
    <row r="38" spans="1:28" x14ac:dyDescent="0.25">
      <c r="A38" s="285"/>
      <c r="B38" s="285"/>
      <c r="C38" s="285"/>
      <c r="D38" s="285"/>
      <c r="E38" s="268"/>
      <c r="F38" s="274"/>
      <c r="G38" s="269"/>
      <c r="H38" s="269"/>
      <c r="I38" s="281"/>
      <c r="J38" s="281"/>
      <c r="K38" s="285"/>
      <c r="L38" s="281"/>
      <c r="M38" s="279"/>
      <c r="N38" s="285"/>
      <c r="O38" s="280"/>
      <c r="P38" s="285"/>
      <c r="Q38" s="280"/>
      <c r="R38" s="285"/>
      <c r="S38" s="281"/>
      <c r="T38" s="285"/>
      <c r="U38" s="280"/>
      <c r="V38" s="285"/>
      <c r="W38" s="285"/>
      <c r="X38" s="280"/>
      <c r="Y38" s="285"/>
      <c r="Z38" s="280"/>
      <c r="AA38" s="285"/>
      <c r="AB38" s="285"/>
    </row>
    <row r="39" spans="1:28" x14ac:dyDescent="0.25">
      <c r="A39" s="286"/>
      <c r="B39" s="286"/>
      <c r="C39" s="286"/>
      <c r="D39" s="286"/>
      <c r="E39" s="268"/>
      <c r="F39" s="274"/>
      <c r="G39" s="269"/>
      <c r="H39" s="269"/>
      <c r="I39" s="286"/>
      <c r="J39" s="286"/>
      <c r="K39" s="287"/>
      <c r="L39" s="281"/>
      <c r="M39" s="279"/>
      <c r="N39" s="285"/>
      <c r="O39" s="280"/>
      <c r="P39" s="285"/>
      <c r="Q39" s="280"/>
      <c r="R39" s="285"/>
      <c r="S39" s="281"/>
      <c r="T39" s="288"/>
      <c r="V39" s="288"/>
      <c r="W39" s="285"/>
      <c r="X39" s="280"/>
      <c r="Y39" s="285"/>
      <c r="Z39" s="280"/>
      <c r="AA39" s="285"/>
      <c r="AB39" s="285"/>
    </row>
    <row r="40" spans="1:28" x14ac:dyDescent="0.25">
      <c r="A40" s="285"/>
      <c r="B40" s="285"/>
      <c r="C40" s="285"/>
      <c r="D40" s="285"/>
      <c r="E40" s="268"/>
      <c r="F40" s="274"/>
      <c r="G40" s="269"/>
      <c r="H40" s="269"/>
      <c r="I40" s="284"/>
      <c r="J40" s="281"/>
      <c r="K40" s="288"/>
      <c r="L40" s="281"/>
      <c r="N40" s="288"/>
      <c r="P40" s="288"/>
      <c r="R40" s="288"/>
      <c r="T40" s="285"/>
      <c r="U40" s="280"/>
      <c r="V40" s="285"/>
      <c r="W40" s="285"/>
      <c r="X40" s="280"/>
      <c r="Y40" s="285"/>
      <c r="Z40" s="280"/>
      <c r="AA40" s="285"/>
      <c r="AB40" s="285"/>
    </row>
    <row r="41" spans="1:28" x14ac:dyDescent="0.25">
      <c r="A41" s="281"/>
      <c r="B41" s="281"/>
      <c r="C41" s="281"/>
      <c r="D41" s="281"/>
      <c r="E41" s="268"/>
      <c r="F41" s="274"/>
      <c r="G41" s="269"/>
      <c r="H41" s="269"/>
      <c r="I41" s="281"/>
      <c r="J41" s="286"/>
      <c r="K41" s="285"/>
      <c r="L41" s="281"/>
      <c r="M41" s="279"/>
      <c r="N41" s="285"/>
      <c r="O41" s="280"/>
      <c r="P41" s="285"/>
      <c r="Q41" s="280"/>
      <c r="R41" s="285"/>
      <c r="S41" s="281"/>
      <c r="T41" s="285"/>
      <c r="U41" s="285"/>
      <c r="V41" s="281"/>
      <c r="W41" s="285"/>
      <c r="X41" s="280"/>
      <c r="Y41" s="285"/>
      <c r="Z41" s="280"/>
      <c r="AA41" s="285"/>
      <c r="AB41" s="285"/>
    </row>
    <row r="42" spans="1:28" x14ac:dyDescent="0.25">
      <c r="A42" s="284"/>
      <c r="B42" s="284"/>
      <c r="C42" s="284"/>
      <c r="D42" s="284"/>
      <c r="E42" s="268"/>
      <c r="F42" s="274"/>
      <c r="G42" s="269"/>
      <c r="H42" s="269"/>
      <c r="I42" s="281"/>
      <c r="J42" s="284"/>
      <c r="K42" s="287"/>
      <c r="L42" s="281"/>
      <c r="M42" s="279"/>
      <c r="N42" s="285"/>
      <c r="O42" s="280"/>
      <c r="P42" s="285"/>
      <c r="Q42" s="280"/>
      <c r="R42" s="285"/>
      <c r="S42" s="281"/>
      <c r="T42" s="288"/>
      <c r="V42" s="288"/>
      <c r="W42" s="285"/>
      <c r="X42" s="280"/>
      <c r="Y42" s="285"/>
      <c r="Z42" s="280"/>
      <c r="AA42" s="285"/>
      <c r="AB42" s="285"/>
    </row>
    <row r="43" spans="1:28" x14ac:dyDescent="0.25">
      <c r="A43" s="285"/>
      <c r="B43" s="285"/>
      <c r="C43" s="285"/>
      <c r="D43" s="285"/>
      <c r="E43" s="268"/>
      <c r="F43" s="274"/>
      <c r="G43" s="269"/>
      <c r="H43" s="269"/>
      <c r="I43" s="286"/>
      <c r="J43" s="281"/>
      <c r="K43" s="287"/>
      <c r="L43" s="286"/>
      <c r="N43" s="288"/>
      <c r="P43" s="288"/>
      <c r="R43" s="288"/>
      <c r="T43" s="285"/>
      <c r="U43" s="280"/>
      <c r="V43" s="285"/>
      <c r="W43" s="285"/>
      <c r="X43" s="280"/>
      <c r="Y43" s="285"/>
      <c r="Z43" s="280"/>
      <c r="AA43" s="285"/>
      <c r="AB43" s="285"/>
    </row>
    <row r="44" spans="1:28" x14ac:dyDescent="0.25">
      <c r="A44" s="286"/>
      <c r="B44" s="286"/>
      <c r="C44" s="286"/>
      <c r="D44" s="286"/>
      <c r="E44" s="268"/>
      <c r="F44" s="274"/>
      <c r="G44" s="269"/>
      <c r="H44" s="269"/>
      <c r="I44" s="284"/>
      <c r="J44" s="286"/>
      <c r="K44" s="280"/>
      <c r="L44" s="285"/>
      <c r="M44" s="279"/>
      <c r="N44" s="285"/>
      <c r="O44" s="280"/>
      <c r="P44" s="285"/>
      <c r="Q44" s="280"/>
      <c r="R44" s="285"/>
      <c r="S44" s="281"/>
      <c r="T44" s="288"/>
      <c r="V44" s="288"/>
      <c r="W44" s="285"/>
      <c r="X44" s="280"/>
      <c r="Y44" s="285"/>
      <c r="Z44" s="280"/>
      <c r="AA44" s="285"/>
      <c r="AB44" s="285"/>
    </row>
    <row r="45" spans="1:28" x14ac:dyDescent="0.25">
      <c r="A45" s="285"/>
      <c r="B45" s="285"/>
      <c r="C45" s="285"/>
      <c r="D45" s="285"/>
      <c r="E45" s="268"/>
      <c r="F45" s="274"/>
      <c r="G45" s="269"/>
      <c r="H45" s="269"/>
      <c r="I45" s="281"/>
      <c r="J45" s="281"/>
      <c r="K45" s="285"/>
      <c r="L45" s="281"/>
      <c r="N45" s="288"/>
      <c r="P45" s="288"/>
      <c r="R45" s="288"/>
      <c r="T45" s="285"/>
      <c r="U45" s="280"/>
      <c r="V45" s="285"/>
      <c r="W45" s="285"/>
      <c r="X45" s="280"/>
      <c r="Y45" s="285"/>
      <c r="Z45" s="280"/>
      <c r="AA45" s="285"/>
      <c r="AB45" s="285"/>
    </row>
    <row r="46" spans="1:28" x14ac:dyDescent="0.25">
      <c r="A46" s="281"/>
      <c r="B46" s="281"/>
      <c r="C46" s="281"/>
      <c r="D46" s="281"/>
      <c r="E46" s="268"/>
      <c r="F46" s="274"/>
      <c r="G46" s="269"/>
      <c r="H46" s="269"/>
      <c r="I46" s="281"/>
      <c r="J46" s="286"/>
      <c r="K46" s="285"/>
      <c r="L46" s="281"/>
      <c r="M46" s="279"/>
      <c r="N46" s="285"/>
      <c r="O46" s="280"/>
      <c r="P46" s="285"/>
      <c r="Q46" s="280"/>
      <c r="R46" s="285"/>
      <c r="S46" s="281"/>
      <c r="T46" s="288"/>
      <c r="V46" s="288"/>
      <c r="W46" s="285"/>
      <c r="X46" s="280"/>
      <c r="Y46" s="285"/>
      <c r="Z46" s="280"/>
      <c r="AA46" s="285"/>
      <c r="AB46" s="285"/>
    </row>
    <row r="47" spans="1:28" x14ac:dyDescent="0.25">
      <c r="A47" s="284"/>
      <c r="B47" s="284"/>
      <c r="C47" s="284"/>
      <c r="D47" s="284"/>
      <c r="E47" s="268"/>
      <c r="F47" s="274"/>
      <c r="G47" s="269"/>
      <c r="H47" s="269"/>
      <c r="I47" s="286"/>
      <c r="J47" s="281"/>
      <c r="K47" s="287"/>
      <c r="L47" s="281"/>
      <c r="M47" s="279"/>
      <c r="N47" s="285"/>
      <c r="O47" s="280"/>
      <c r="P47" s="285"/>
      <c r="Q47" s="280"/>
      <c r="R47" s="285"/>
      <c r="S47" s="281"/>
      <c r="T47" s="285"/>
      <c r="U47" s="280"/>
      <c r="V47" s="285"/>
      <c r="W47" s="285"/>
      <c r="X47" s="280"/>
      <c r="Y47" s="285"/>
      <c r="Z47" s="280"/>
      <c r="AA47" s="285"/>
      <c r="AB47" s="285"/>
    </row>
    <row r="48" spans="1:28" x14ac:dyDescent="0.25">
      <c r="A48" s="285"/>
      <c r="B48" s="285"/>
      <c r="C48" s="285"/>
      <c r="D48" s="285"/>
      <c r="E48" s="268"/>
      <c r="F48" s="274"/>
      <c r="G48" s="269"/>
      <c r="H48" s="269"/>
      <c r="I48" s="284"/>
      <c r="J48" s="281"/>
      <c r="K48" s="293"/>
      <c r="L48" s="281"/>
      <c r="M48" s="279"/>
      <c r="N48" s="285"/>
      <c r="O48" s="280"/>
      <c r="P48" s="285"/>
      <c r="Q48" s="280"/>
      <c r="R48" s="285"/>
      <c r="S48" s="281"/>
      <c r="T48" s="285"/>
      <c r="U48" s="280"/>
      <c r="V48" s="285"/>
      <c r="W48" s="285"/>
      <c r="X48" s="280"/>
      <c r="Y48" s="285"/>
      <c r="Z48" s="280"/>
      <c r="AA48" s="285"/>
      <c r="AB48" s="285"/>
    </row>
    <row r="49" spans="1:28" x14ac:dyDescent="0.25">
      <c r="A49" s="286"/>
      <c r="B49" s="286"/>
      <c r="C49" s="286"/>
      <c r="D49" s="286"/>
      <c r="E49" s="268"/>
      <c r="F49" s="274"/>
      <c r="G49" s="269"/>
      <c r="H49" s="269"/>
      <c r="I49" s="281"/>
      <c r="J49" s="281"/>
      <c r="K49" s="285"/>
      <c r="L49" s="281"/>
      <c r="N49" s="288"/>
      <c r="P49" s="288"/>
      <c r="R49" s="288"/>
      <c r="T49" s="288"/>
      <c r="V49" s="288"/>
      <c r="W49" s="285"/>
      <c r="X49" s="280"/>
      <c r="Y49" s="285"/>
      <c r="Z49" s="280"/>
      <c r="AA49" s="285"/>
      <c r="AB49" s="285"/>
    </row>
    <row r="50" spans="1:28" x14ac:dyDescent="0.25">
      <c r="A50" s="285"/>
      <c r="B50" s="285"/>
      <c r="C50" s="285"/>
      <c r="D50" s="285"/>
      <c r="E50" s="268"/>
      <c r="F50" s="274"/>
      <c r="G50" s="269"/>
      <c r="H50" s="269"/>
      <c r="I50" s="281"/>
      <c r="J50" s="286"/>
      <c r="K50" s="285"/>
      <c r="L50" s="286"/>
      <c r="M50" s="279"/>
      <c r="N50" s="285"/>
      <c r="O50" s="280"/>
      <c r="P50" s="285"/>
      <c r="Q50" s="280"/>
      <c r="R50" s="285"/>
      <c r="S50" s="281"/>
      <c r="T50" s="285"/>
      <c r="U50" s="280"/>
      <c r="V50" s="285"/>
      <c r="W50" s="285"/>
      <c r="X50" s="280"/>
      <c r="Y50" s="285"/>
      <c r="Z50" s="280"/>
      <c r="AA50" s="285"/>
      <c r="AB50" s="285"/>
    </row>
    <row r="51" spans="1:28" x14ac:dyDescent="0.25">
      <c r="A51" s="281"/>
      <c r="B51" s="281"/>
      <c r="C51" s="281"/>
      <c r="D51" s="281"/>
      <c r="E51" s="268"/>
      <c r="F51" s="274"/>
      <c r="G51" s="269"/>
      <c r="H51" s="269"/>
      <c r="I51" s="286"/>
      <c r="J51" s="284"/>
      <c r="K51" s="285"/>
      <c r="L51" s="284"/>
      <c r="N51" s="288"/>
      <c r="P51" s="288"/>
      <c r="R51" s="288"/>
      <c r="T51" s="285"/>
      <c r="U51" s="285"/>
      <c r="V51" s="281"/>
      <c r="W51" s="285"/>
      <c r="X51" s="280"/>
      <c r="Y51" s="285"/>
      <c r="Z51" s="280"/>
      <c r="AA51" s="285"/>
      <c r="AB51" s="285"/>
    </row>
    <row r="52" spans="1:28" x14ac:dyDescent="0.25">
      <c r="A52" s="284"/>
      <c r="B52" s="284"/>
      <c r="C52" s="284"/>
      <c r="D52" s="284"/>
      <c r="E52" s="268"/>
      <c r="F52" s="274"/>
      <c r="G52" s="269"/>
      <c r="H52" s="269"/>
      <c r="I52" s="284"/>
      <c r="J52" s="281"/>
      <c r="K52" s="287"/>
      <c r="L52" s="281"/>
      <c r="M52" s="279"/>
      <c r="N52" s="285"/>
      <c r="O52" s="280"/>
      <c r="P52" s="285"/>
      <c r="Q52" s="280"/>
      <c r="R52" s="285"/>
      <c r="S52" s="281"/>
      <c r="T52" s="288"/>
      <c r="V52" s="288"/>
      <c r="W52" s="285"/>
      <c r="X52" s="280"/>
      <c r="Y52" s="285"/>
      <c r="Z52" s="280"/>
      <c r="AA52" s="285"/>
      <c r="AB52" s="285"/>
    </row>
    <row r="53" spans="1:28" x14ac:dyDescent="0.25">
      <c r="A53" s="285"/>
      <c r="B53" s="285"/>
      <c r="C53" s="285"/>
      <c r="D53" s="285"/>
      <c r="E53" s="268"/>
      <c r="F53" s="274"/>
      <c r="G53" s="269"/>
      <c r="H53" s="269"/>
      <c r="I53" s="281"/>
      <c r="J53" s="286"/>
      <c r="K53" s="288"/>
      <c r="L53" s="281"/>
      <c r="M53" s="279"/>
      <c r="N53" s="285"/>
      <c r="O53" s="280"/>
      <c r="P53" s="285"/>
      <c r="Q53" s="280"/>
      <c r="R53" s="285"/>
      <c r="S53" s="281"/>
      <c r="T53" s="285"/>
      <c r="U53" s="280"/>
      <c r="V53" s="285"/>
      <c r="W53" s="285"/>
      <c r="X53" s="280"/>
      <c r="Y53" s="285"/>
      <c r="Z53" s="280"/>
      <c r="AA53" s="285"/>
      <c r="AB53" s="285"/>
    </row>
    <row r="54" spans="1:28" x14ac:dyDescent="0.25">
      <c r="A54" s="286"/>
      <c r="B54" s="286"/>
      <c r="C54" s="286"/>
      <c r="D54" s="286"/>
      <c r="E54" s="268"/>
      <c r="F54" s="274"/>
      <c r="G54" s="269"/>
      <c r="H54" s="269"/>
      <c r="I54" s="281"/>
      <c r="J54" s="281"/>
      <c r="K54" s="285"/>
      <c r="L54" s="281"/>
      <c r="M54" s="279"/>
      <c r="N54" s="285"/>
      <c r="O54" s="280"/>
      <c r="P54" s="285"/>
      <c r="Q54" s="280"/>
      <c r="R54" s="285"/>
      <c r="S54" s="281"/>
      <c r="T54" s="288"/>
      <c r="V54" s="288"/>
      <c r="W54" s="285"/>
      <c r="X54" s="280"/>
      <c r="Y54" s="285"/>
      <c r="Z54" s="280"/>
      <c r="AA54" s="285"/>
      <c r="AB54" s="285"/>
    </row>
    <row r="55" spans="1:28" x14ac:dyDescent="0.25">
      <c r="A55" s="285"/>
      <c r="B55" s="285"/>
      <c r="C55" s="285"/>
      <c r="D55" s="285"/>
      <c r="E55" s="268"/>
      <c r="F55" s="274"/>
      <c r="G55" s="269"/>
      <c r="H55" s="269"/>
      <c r="I55" s="286"/>
      <c r="J55" s="286"/>
      <c r="K55" s="285"/>
      <c r="L55" s="281"/>
      <c r="N55" s="288"/>
      <c r="P55" s="288"/>
      <c r="R55" s="288"/>
      <c r="T55" s="285"/>
      <c r="U55" s="280"/>
      <c r="V55" s="285"/>
      <c r="W55" s="285"/>
      <c r="X55" s="280"/>
      <c r="Y55" s="285"/>
      <c r="Z55" s="280"/>
      <c r="AA55" s="285"/>
      <c r="AB55" s="285"/>
    </row>
    <row r="56" spans="1:28" x14ac:dyDescent="0.25">
      <c r="A56" s="281"/>
      <c r="B56" s="281"/>
      <c r="C56" s="281"/>
      <c r="D56" s="281"/>
      <c r="E56" s="268"/>
      <c r="F56" s="274"/>
      <c r="G56" s="269"/>
      <c r="H56" s="269"/>
      <c r="I56" s="284"/>
      <c r="J56" s="281"/>
      <c r="K56" s="285"/>
      <c r="L56" s="281"/>
      <c r="M56" s="279"/>
      <c r="N56" s="285"/>
      <c r="O56" s="280"/>
      <c r="P56" s="285"/>
      <c r="Q56" s="280"/>
      <c r="R56" s="285"/>
      <c r="S56" s="281"/>
      <c r="T56" s="288"/>
      <c r="V56" s="288"/>
      <c r="W56" s="285"/>
      <c r="X56" s="280"/>
      <c r="Y56" s="285"/>
      <c r="Z56" s="280"/>
      <c r="AA56" s="285"/>
      <c r="AB56" s="285"/>
    </row>
    <row r="57" spans="1:28" x14ac:dyDescent="0.25">
      <c r="A57" s="284"/>
      <c r="B57" s="284"/>
      <c r="C57" s="284"/>
      <c r="D57" s="284"/>
      <c r="E57" s="268"/>
      <c r="F57" s="274"/>
      <c r="G57" s="269"/>
      <c r="H57" s="269"/>
      <c r="I57" s="281"/>
      <c r="J57" s="281"/>
      <c r="K57" s="287"/>
      <c r="L57" s="286"/>
      <c r="M57" s="279"/>
      <c r="N57" s="285"/>
      <c r="O57" s="280"/>
      <c r="P57" s="285"/>
      <c r="Q57" s="280"/>
      <c r="R57" s="285"/>
      <c r="S57" s="281"/>
      <c r="T57" s="285"/>
      <c r="U57" s="280"/>
      <c r="V57" s="285"/>
      <c r="W57" s="285"/>
      <c r="X57" s="280"/>
      <c r="Y57" s="285"/>
      <c r="Z57" s="280"/>
      <c r="AA57" s="285"/>
      <c r="AB57" s="285"/>
    </row>
    <row r="58" spans="1:28" x14ac:dyDescent="0.25">
      <c r="A58" s="285"/>
      <c r="B58" s="285"/>
      <c r="C58" s="285"/>
      <c r="D58" s="285"/>
      <c r="E58" s="268"/>
      <c r="F58" s="274"/>
      <c r="G58" s="269"/>
      <c r="H58" s="269"/>
      <c r="I58" s="281"/>
      <c r="J58" s="286"/>
      <c r="K58" s="288"/>
      <c r="L58" s="284"/>
      <c r="M58" s="279"/>
      <c r="N58" s="285"/>
      <c r="O58" s="280"/>
      <c r="P58" s="285"/>
      <c r="Q58" s="280"/>
      <c r="R58" s="285"/>
      <c r="S58" s="281"/>
      <c r="T58" s="285"/>
      <c r="U58" s="280"/>
      <c r="V58" s="285"/>
      <c r="W58" s="285"/>
      <c r="X58" s="280"/>
      <c r="Y58" s="285"/>
      <c r="Z58" s="280"/>
      <c r="AA58" s="285"/>
      <c r="AB58" s="285"/>
    </row>
    <row r="59" spans="1:28" x14ac:dyDescent="0.25">
      <c r="A59" s="286"/>
      <c r="B59" s="286"/>
      <c r="C59" s="286"/>
      <c r="D59" s="286"/>
      <c r="E59" s="268"/>
      <c r="F59" s="274"/>
      <c r="G59" s="269"/>
      <c r="H59" s="269"/>
      <c r="I59" s="286"/>
      <c r="J59" s="281"/>
      <c r="K59" s="285"/>
      <c r="L59" s="281"/>
      <c r="M59" s="285"/>
      <c r="N59" s="288"/>
      <c r="P59" s="288"/>
      <c r="R59" s="288"/>
      <c r="T59" s="288"/>
      <c r="V59" s="288"/>
      <c r="W59" s="285"/>
      <c r="X59" s="280"/>
      <c r="Y59" s="285"/>
      <c r="Z59" s="280"/>
      <c r="AA59" s="285"/>
      <c r="AB59" s="285"/>
    </row>
    <row r="60" spans="1:28" x14ac:dyDescent="0.25">
      <c r="A60" s="285"/>
      <c r="B60" s="285"/>
      <c r="C60" s="285"/>
      <c r="D60" s="285"/>
      <c r="E60" s="268"/>
      <c r="F60" s="274"/>
      <c r="G60" s="269"/>
      <c r="H60" s="269"/>
      <c r="I60" s="284"/>
      <c r="J60" s="286"/>
      <c r="K60" s="285"/>
      <c r="L60" s="281"/>
      <c r="M60" s="279"/>
      <c r="N60" s="285"/>
      <c r="O60" s="280"/>
      <c r="P60" s="285"/>
      <c r="Q60" s="280"/>
      <c r="R60" s="285"/>
      <c r="S60" s="281"/>
      <c r="T60" s="285"/>
      <c r="U60" s="280"/>
      <c r="V60" s="285"/>
      <c r="W60" s="285"/>
      <c r="X60" s="280"/>
      <c r="Y60" s="285"/>
      <c r="Z60" s="280"/>
      <c r="AA60" s="285"/>
      <c r="AB60" s="285"/>
    </row>
    <row r="61" spans="1:28" x14ac:dyDescent="0.25">
      <c r="A61" s="281"/>
      <c r="B61" s="281"/>
      <c r="C61" s="281"/>
      <c r="D61" s="281"/>
      <c r="E61" s="268"/>
      <c r="F61" s="274"/>
      <c r="G61" s="269"/>
      <c r="H61" s="269"/>
      <c r="I61" s="281"/>
      <c r="J61" s="281"/>
      <c r="K61" s="287"/>
      <c r="L61" s="281"/>
      <c r="N61" s="288"/>
      <c r="P61" s="288"/>
      <c r="R61" s="288"/>
      <c r="T61" s="285"/>
      <c r="U61" s="285"/>
      <c r="V61" s="281"/>
      <c r="W61" s="285"/>
      <c r="X61" s="280"/>
      <c r="Y61" s="285"/>
      <c r="Z61" s="280"/>
      <c r="AA61" s="285"/>
      <c r="AB61" s="285"/>
    </row>
    <row r="62" spans="1:28" x14ac:dyDescent="0.25">
      <c r="A62" s="284"/>
      <c r="B62" s="284"/>
      <c r="C62" s="284"/>
      <c r="D62" s="284"/>
      <c r="E62" s="268"/>
      <c r="F62" s="274"/>
      <c r="G62" s="269"/>
      <c r="H62" s="269"/>
      <c r="I62" s="281"/>
      <c r="J62" s="286"/>
      <c r="K62" s="288"/>
      <c r="L62" s="281"/>
      <c r="M62" s="279"/>
      <c r="N62" s="285"/>
      <c r="O62" s="280"/>
      <c r="P62" s="285"/>
      <c r="Q62" s="280"/>
      <c r="R62" s="285"/>
      <c r="S62" s="281"/>
      <c r="T62" s="288"/>
      <c r="V62" s="288"/>
      <c r="W62" s="285"/>
      <c r="X62" s="280"/>
      <c r="Y62" s="285"/>
      <c r="Z62" s="280"/>
      <c r="AA62" s="285"/>
      <c r="AB62" s="285"/>
    </row>
    <row r="63" spans="1:28" x14ac:dyDescent="0.25">
      <c r="A63" s="285"/>
      <c r="B63" s="285"/>
      <c r="C63" s="285"/>
      <c r="D63" s="285"/>
      <c r="E63" s="268"/>
      <c r="F63" s="274"/>
      <c r="G63" s="269"/>
      <c r="H63" s="269"/>
      <c r="I63" s="286"/>
      <c r="J63" s="284"/>
      <c r="K63" s="285"/>
      <c r="L63" s="281"/>
      <c r="N63" s="288"/>
      <c r="P63" s="288"/>
      <c r="R63" s="288"/>
      <c r="T63" s="285"/>
      <c r="U63" s="280"/>
      <c r="V63" s="285"/>
      <c r="W63" s="285"/>
      <c r="X63" s="280"/>
      <c r="Y63" s="285"/>
      <c r="Z63" s="280"/>
      <c r="AA63" s="285"/>
      <c r="AB63" s="285"/>
    </row>
    <row r="64" spans="1:28" x14ac:dyDescent="0.25">
      <c r="A64" s="286"/>
      <c r="B64" s="286"/>
      <c r="C64" s="286"/>
      <c r="D64" s="286"/>
      <c r="E64" s="268"/>
      <c r="F64" s="274"/>
      <c r="G64" s="269"/>
      <c r="H64" s="269"/>
      <c r="I64" s="284"/>
      <c r="J64" s="281"/>
      <c r="K64" s="285"/>
      <c r="L64" s="286"/>
      <c r="M64" s="279"/>
      <c r="N64" s="285"/>
      <c r="O64" s="280"/>
      <c r="P64" s="285"/>
      <c r="Q64" s="280"/>
      <c r="R64" s="285"/>
      <c r="S64" s="281"/>
      <c r="T64" s="288"/>
      <c r="V64" s="288"/>
      <c r="W64" s="285"/>
      <c r="X64" s="280"/>
      <c r="Y64" s="285"/>
      <c r="Z64" s="280"/>
      <c r="AA64" s="285"/>
      <c r="AB64" s="285"/>
    </row>
    <row r="65" spans="1:28" x14ac:dyDescent="0.25">
      <c r="A65" s="285"/>
      <c r="B65" s="285"/>
      <c r="C65" s="285"/>
      <c r="D65" s="285"/>
      <c r="E65" s="268"/>
      <c r="F65" s="274"/>
      <c r="G65" s="269"/>
      <c r="H65" s="269"/>
      <c r="I65" s="281"/>
      <c r="J65" s="286"/>
      <c r="K65" s="285"/>
      <c r="L65" s="284"/>
      <c r="M65" s="279"/>
      <c r="N65" s="285"/>
      <c r="O65" s="280"/>
      <c r="P65" s="285"/>
      <c r="Q65" s="280"/>
      <c r="R65" s="285"/>
      <c r="S65" s="281"/>
      <c r="T65" s="285"/>
      <c r="U65" s="280"/>
      <c r="V65" s="285"/>
      <c r="W65" s="285"/>
      <c r="X65" s="280"/>
      <c r="Y65" s="285"/>
      <c r="Z65" s="280"/>
      <c r="AA65" s="285"/>
      <c r="AB65" s="285"/>
    </row>
    <row r="66" spans="1:28" x14ac:dyDescent="0.25">
      <c r="A66" s="281"/>
      <c r="B66" s="281"/>
      <c r="C66" s="281"/>
      <c r="D66" s="281"/>
      <c r="E66" s="268"/>
      <c r="F66" s="274"/>
      <c r="G66" s="269"/>
      <c r="H66" s="269"/>
      <c r="I66" s="286"/>
      <c r="J66" s="281"/>
      <c r="K66" s="287"/>
      <c r="L66" s="281"/>
      <c r="M66" s="285"/>
      <c r="N66" s="288"/>
      <c r="P66" s="288"/>
      <c r="R66" s="288"/>
      <c r="T66" s="288"/>
      <c r="V66" s="288"/>
      <c r="W66" s="285"/>
      <c r="X66" s="280"/>
      <c r="Y66" s="285"/>
      <c r="Z66" s="280"/>
      <c r="AA66" s="285"/>
      <c r="AB66" s="285"/>
    </row>
    <row r="67" spans="1:28" x14ac:dyDescent="0.25">
      <c r="A67" s="284"/>
      <c r="B67" s="284"/>
      <c r="C67" s="284"/>
      <c r="D67" s="284"/>
      <c r="E67" s="268"/>
      <c r="F67" s="274"/>
      <c r="G67" s="269"/>
      <c r="H67" s="269"/>
      <c r="I67" s="284"/>
      <c r="J67" s="286"/>
      <c r="K67" s="288"/>
      <c r="L67" s="281"/>
      <c r="M67" s="279"/>
      <c r="N67" s="285"/>
      <c r="O67" s="280"/>
      <c r="P67" s="285"/>
      <c r="Q67" s="280"/>
      <c r="R67" s="285"/>
      <c r="S67" s="281"/>
      <c r="T67" s="285"/>
      <c r="U67" s="280"/>
      <c r="V67" s="285"/>
      <c r="W67" s="285"/>
      <c r="X67" s="280"/>
      <c r="Y67" s="285"/>
      <c r="Z67" s="280"/>
      <c r="AA67" s="285"/>
      <c r="AB67" s="285"/>
    </row>
    <row r="68" spans="1:28" x14ac:dyDescent="0.25">
      <c r="A68" s="285"/>
      <c r="B68" s="285"/>
      <c r="C68" s="285"/>
      <c r="D68" s="285"/>
      <c r="E68" s="268"/>
      <c r="F68" s="274"/>
      <c r="G68" s="269"/>
      <c r="H68" s="269"/>
      <c r="I68" s="281"/>
      <c r="J68" s="281"/>
      <c r="K68" s="285"/>
      <c r="L68" s="281"/>
      <c r="N68" s="288"/>
      <c r="P68" s="288"/>
      <c r="R68" s="288"/>
      <c r="T68" s="285"/>
      <c r="U68" s="280"/>
      <c r="V68" s="285"/>
      <c r="W68" s="285"/>
      <c r="X68" s="280"/>
      <c r="Y68" s="285"/>
      <c r="Z68" s="280"/>
      <c r="AA68" s="285"/>
      <c r="AB68" s="285"/>
    </row>
    <row r="69" spans="1:28" x14ac:dyDescent="0.25">
      <c r="A69" s="286"/>
      <c r="B69" s="286"/>
      <c r="C69" s="286"/>
      <c r="D69" s="286"/>
      <c r="E69" s="268"/>
      <c r="F69" s="274"/>
      <c r="G69" s="269"/>
      <c r="H69" s="269"/>
      <c r="I69" s="286"/>
      <c r="J69" s="281"/>
      <c r="K69" s="285"/>
      <c r="L69" s="281"/>
      <c r="M69" s="279"/>
      <c r="N69" s="285"/>
      <c r="O69" s="280"/>
      <c r="P69" s="285"/>
      <c r="Q69" s="280"/>
      <c r="R69" s="285"/>
      <c r="S69" s="281"/>
      <c r="T69" s="288"/>
      <c r="V69" s="288"/>
      <c r="W69" s="285"/>
      <c r="X69" s="280"/>
      <c r="Y69" s="285"/>
      <c r="Z69" s="280"/>
      <c r="AA69" s="285"/>
      <c r="AB69" s="285"/>
    </row>
    <row r="70" spans="1:28" x14ac:dyDescent="0.25">
      <c r="A70" s="285"/>
      <c r="B70" s="285"/>
      <c r="C70" s="285"/>
      <c r="D70" s="285"/>
      <c r="E70" s="268"/>
      <c r="F70" s="274"/>
      <c r="G70" s="269"/>
      <c r="H70" s="269"/>
      <c r="I70" s="284"/>
      <c r="J70" s="286"/>
      <c r="K70" s="285"/>
      <c r="L70" s="281"/>
      <c r="N70" s="288"/>
      <c r="P70" s="288"/>
      <c r="R70" s="288"/>
      <c r="T70" s="285"/>
      <c r="U70" s="280"/>
      <c r="V70" s="285"/>
      <c r="W70" s="285"/>
      <c r="X70" s="280"/>
      <c r="Y70" s="285"/>
      <c r="Z70" s="280"/>
      <c r="AA70" s="285"/>
      <c r="AB70" s="285"/>
    </row>
    <row r="71" spans="1:28" x14ac:dyDescent="0.25">
      <c r="A71" s="281"/>
      <c r="B71" s="281"/>
      <c r="C71" s="281"/>
      <c r="D71" s="281"/>
      <c r="E71" s="268"/>
      <c r="F71" s="270"/>
      <c r="G71" s="269"/>
      <c r="H71" s="269"/>
      <c r="I71" s="281"/>
      <c r="J71" s="281"/>
      <c r="K71" s="287"/>
      <c r="L71" s="286"/>
      <c r="M71" s="279"/>
      <c r="N71" s="285"/>
      <c r="O71" s="280"/>
      <c r="P71" s="285"/>
      <c r="Q71" s="280"/>
      <c r="R71" s="285"/>
      <c r="S71" s="281"/>
      <c r="T71" s="285"/>
      <c r="U71" s="285"/>
      <c r="V71" s="281"/>
      <c r="W71" s="285"/>
      <c r="X71" s="280"/>
      <c r="Y71" s="285"/>
      <c r="Z71" s="280"/>
      <c r="AA71" s="285"/>
      <c r="AB71" s="285"/>
    </row>
    <row r="72" spans="1:28" x14ac:dyDescent="0.25">
      <c r="A72" s="284"/>
      <c r="B72" s="284"/>
      <c r="C72" s="284"/>
      <c r="D72" s="284"/>
      <c r="E72" s="268"/>
      <c r="F72" s="270"/>
      <c r="G72" s="269"/>
      <c r="H72" s="269"/>
      <c r="I72" s="286"/>
      <c r="J72" s="286"/>
      <c r="L72" s="293"/>
      <c r="M72" s="279"/>
      <c r="N72" s="285"/>
      <c r="O72" s="280"/>
      <c r="P72" s="285"/>
      <c r="Q72" s="280"/>
      <c r="R72" s="285"/>
      <c r="S72" s="281"/>
      <c r="T72" s="288"/>
      <c r="V72" s="288"/>
      <c r="W72" s="285"/>
      <c r="X72" s="280"/>
      <c r="Y72" s="285"/>
      <c r="Z72" s="280"/>
      <c r="AA72" s="285"/>
      <c r="AB72" s="285"/>
    </row>
    <row r="73" spans="1:28" x14ac:dyDescent="0.25">
      <c r="A73" s="285"/>
      <c r="B73" s="285"/>
      <c r="C73" s="285"/>
      <c r="D73" s="285"/>
      <c r="E73" s="268"/>
      <c r="F73" s="276"/>
      <c r="G73" s="277"/>
      <c r="H73" s="277"/>
      <c r="I73" s="284"/>
      <c r="J73" s="281"/>
      <c r="K73" s="280"/>
      <c r="L73" s="285"/>
      <c r="N73" s="288"/>
      <c r="P73" s="288"/>
      <c r="R73" s="288"/>
      <c r="T73" s="285"/>
      <c r="U73" s="280"/>
      <c r="V73" s="285"/>
      <c r="W73" s="285"/>
      <c r="X73" s="280"/>
      <c r="Y73" s="285"/>
      <c r="Z73" s="280"/>
      <c r="AA73" s="285"/>
      <c r="AB73" s="285"/>
    </row>
    <row r="74" spans="1:28" x14ac:dyDescent="0.25">
      <c r="A74" s="286"/>
      <c r="B74" s="286"/>
      <c r="C74" s="286"/>
      <c r="D74" s="286"/>
      <c r="E74" s="202"/>
      <c r="F74" s="202"/>
      <c r="G74" s="202"/>
      <c r="H74" s="202"/>
      <c r="I74" s="281"/>
      <c r="J74" s="286"/>
      <c r="K74" s="279"/>
      <c r="L74" s="285"/>
      <c r="M74" s="279"/>
      <c r="N74" s="285"/>
      <c r="O74" s="280"/>
      <c r="P74" s="285"/>
      <c r="Q74" s="280"/>
      <c r="R74" s="285"/>
      <c r="S74" s="281"/>
      <c r="T74" s="288"/>
      <c r="V74" s="288"/>
      <c r="W74" s="285"/>
      <c r="X74" s="280"/>
      <c r="Y74" s="285"/>
      <c r="Z74" s="280"/>
      <c r="AA74" s="285"/>
      <c r="AB74" s="285"/>
    </row>
    <row r="75" spans="1:28" x14ac:dyDescent="0.25">
      <c r="A75" s="285"/>
      <c r="B75" s="285"/>
      <c r="C75" s="285"/>
      <c r="D75" s="285"/>
      <c r="I75" s="286"/>
      <c r="J75" s="284"/>
      <c r="K75" s="279"/>
      <c r="L75" s="285"/>
      <c r="M75" s="285"/>
      <c r="N75" s="288"/>
      <c r="P75" s="288"/>
      <c r="R75" s="288"/>
      <c r="T75" s="285"/>
      <c r="U75" s="280"/>
      <c r="V75" s="285"/>
      <c r="W75" s="285"/>
      <c r="X75" s="280"/>
      <c r="Y75" s="285"/>
      <c r="Z75" s="280"/>
      <c r="AA75" s="285"/>
      <c r="AB75" s="285"/>
    </row>
    <row r="76" spans="1:28" x14ac:dyDescent="0.25">
      <c r="A76" s="281"/>
      <c r="B76" s="281"/>
      <c r="C76" s="281"/>
      <c r="D76" s="281"/>
      <c r="I76" s="284"/>
      <c r="J76" s="281"/>
      <c r="K76" s="283"/>
      <c r="L76" s="285"/>
      <c r="M76" s="279"/>
      <c r="N76" s="285"/>
      <c r="O76" s="280"/>
      <c r="P76" s="285"/>
      <c r="Q76" s="280"/>
      <c r="R76" s="285"/>
      <c r="S76" s="281"/>
      <c r="T76" s="288"/>
      <c r="V76" s="288"/>
      <c r="W76" s="285"/>
      <c r="X76" s="280"/>
      <c r="Y76" s="285"/>
      <c r="Z76" s="280"/>
      <c r="AA76" s="285"/>
      <c r="AB76" s="285"/>
    </row>
    <row r="77" spans="1:28" x14ac:dyDescent="0.25">
      <c r="A77" s="284"/>
      <c r="B77" s="284"/>
      <c r="C77" s="284"/>
      <c r="D77" s="284"/>
      <c r="E77" s="202"/>
      <c r="F77" s="202"/>
      <c r="G77" s="202"/>
      <c r="H77" s="202"/>
      <c r="I77" s="281"/>
      <c r="J77" s="286"/>
      <c r="L77" s="285"/>
      <c r="N77" s="288"/>
      <c r="P77" s="288"/>
      <c r="R77" s="288"/>
      <c r="T77" s="285"/>
      <c r="U77" s="280"/>
      <c r="V77" s="285"/>
      <c r="W77" s="285"/>
      <c r="X77" s="280"/>
      <c r="Y77" s="285"/>
      <c r="Z77" s="280"/>
      <c r="AA77" s="285"/>
      <c r="AB77" s="285"/>
    </row>
    <row r="78" spans="1:28" x14ac:dyDescent="0.25">
      <c r="A78" s="285"/>
      <c r="B78" s="285"/>
      <c r="C78" s="285"/>
      <c r="D78" s="285"/>
      <c r="E78" s="294"/>
      <c r="F78" s="202"/>
      <c r="G78" s="202"/>
      <c r="H78" s="202"/>
      <c r="I78" s="286"/>
      <c r="J78" s="281"/>
      <c r="K78" s="280"/>
      <c r="L78" s="287"/>
      <c r="M78" s="279"/>
      <c r="N78" s="285"/>
      <c r="O78" s="280"/>
      <c r="P78" s="285"/>
      <c r="Q78" s="280"/>
      <c r="R78" s="285"/>
      <c r="S78" s="281"/>
      <c r="T78" s="285"/>
      <c r="U78" s="280"/>
      <c r="V78" s="285"/>
      <c r="W78" s="285"/>
      <c r="X78" s="280"/>
      <c r="Y78" s="285"/>
      <c r="Z78" s="280"/>
      <c r="AA78" s="285"/>
      <c r="AB78" s="285"/>
    </row>
    <row r="79" spans="1:28" x14ac:dyDescent="0.25">
      <c r="A79" s="286"/>
      <c r="B79" s="286"/>
      <c r="C79" s="286"/>
      <c r="D79" s="286"/>
      <c r="E79" s="287"/>
      <c r="F79" s="287"/>
      <c r="G79" s="287"/>
      <c r="H79" s="279"/>
      <c r="I79" s="285"/>
      <c r="J79" s="286"/>
      <c r="K79" s="279"/>
      <c r="L79" s="288"/>
      <c r="N79" s="288"/>
      <c r="P79" s="288"/>
      <c r="R79" s="288"/>
      <c r="T79" s="288"/>
      <c r="V79" s="288"/>
      <c r="W79" s="285"/>
      <c r="X79" s="280"/>
      <c r="Y79" s="285"/>
      <c r="Z79" s="280"/>
      <c r="AA79" s="285"/>
      <c r="AB79" s="285"/>
    </row>
    <row r="80" spans="1:28" x14ac:dyDescent="0.25">
      <c r="A80" s="285"/>
      <c r="B80" s="285"/>
      <c r="C80" s="285"/>
      <c r="D80" s="285"/>
      <c r="E80" s="288"/>
      <c r="F80" s="288"/>
      <c r="G80" s="288"/>
      <c r="I80" s="285"/>
      <c r="J80" s="281"/>
      <c r="K80" s="283"/>
      <c r="L80" s="285"/>
      <c r="M80" s="279"/>
      <c r="N80" s="285"/>
      <c r="O80" s="280"/>
      <c r="P80" s="285"/>
      <c r="Q80" s="280"/>
      <c r="R80" s="285"/>
      <c r="S80" s="281"/>
      <c r="T80" s="285"/>
      <c r="U80" s="280"/>
      <c r="V80" s="285"/>
      <c r="W80" s="285"/>
      <c r="X80" s="280"/>
      <c r="Y80" s="285"/>
      <c r="Z80" s="280"/>
      <c r="AA80" s="285"/>
      <c r="AB80" s="285"/>
    </row>
    <row r="81" spans="1:28" x14ac:dyDescent="0.25">
      <c r="A81" s="281"/>
      <c r="B81" s="281"/>
      <c r="C81" s="281"/>
      <c r="D81" s="281"/>
      <c r="E81" s="293"/>
      <c r="F81" s="293"/>
      <c r="G81" s="293"/>
      <c r="H81" s="279"/>
      <c r="I81" s="285"/>
      <c r="J81" s="281"/>
      <c r="L81" s="285"/>
      <c r="M81" s="279"/>
      <c r="N81" s="285"/>
      <c r="O81" s="280"/>
      <c r="P81" s="285"/>
      <c r="Q81" s="280"/>
      <c r="R81" s="285"/>
      <c r="S81" s="281"/>
      <c r="T81" s="285"/>
      <c r="U81" s="285"/>
      <c r="V81" s="281"/>
      <c r="W81" s="285"/>
      <c r="X81" s="280"/>
      <c r="Y81" s="285"/>
      <c r="Z81" s="280"/>
      <c r="AA81" s="285"/>
      <c r="AB81" s="285"/>
    </row>
    <row r="82" spans="1:28" x14ac:dyDescent="0.25">
      <c r="A82" s="284"/>
      <c r="B82" s="284"/>
      <c r="C82" s="284"/>
      <c r="D82" s="284"/>
      <c r="E82" s="293"/>
      <c r="F82" s="293"/>
      <c r="G82" s="293"/>
      <c r="I82" s="285"/>
      <c r="J82" s="286"/>
      <c r="K82" s="280"/>
      <c r="L82" s="285"/>
      <c r="M82" s="285"/>
      <c r="N82" s="288"/>
      <c r="P82" s="288"/>
      <c r="R82" s="288"/>
      <c r="T82" s="288"/>
      <c r="V82" s="288"/>
      <c r="W82" s="285"/>
      <c r="X82" s="280"/>
      <c r="Y82" s="285"/>
      <c r="Z82" s="280"/>
      <c r="AA82" s="285"/>
      <c r="AB82" s="285"/>
    </row>
    <row r="83" spans="1:28" x14ac:dyDescent="0.25">
      <c r="A83" s="285"/>
      <c r="B83" s="285"/>
      <c r="C83" s="285"/>
      <c r="D83" s="285"/>
      <c r="E83" s="293"/>
      <c r="F83" s="293"/>
      <c r="G83" s="293"/>
      <c r="H83" s="279"/>
      <c r="I83" s="285"/>
      <c r="J83" s="281"/>
      <c r="K83" s="279"/>
      <c r="L83" s="285"/>
      <c r="M83" s="279"/>
      <c r="N83" s="285"/>
      <c r="O83" s="280"/>
      <c r="P83" s="285"/>
      <c r="Q83" s="280"/>
      <c r="R83" s="285"/>
      <c r="S83" s="281"/>
      <c r="T83" s="285"/>
      <c r="U83" s="280"/>
      <c r="V83" s="285"/>
      <c r="W83" s="285"/>
      <c r="X83" s="280"/>
      <c r="Y83" s="285"/>
      <c r="Z83" s="280"/>
      <c r="AA83" s="285"/>
      <c r="AB83" s="285"/>
    </row>
    <row r="84" spans="1:28" x14ac:dyDescent="0.25">
      <c r="A84" s="286"/>
      <c r="B84" s="286"/>
      <c r="C84" s="286"/>
      <c r="D84" s="286"/>
      <c r="E84" s="293"/>
      <c r="F84" s="293"/>
      <c r="G84" s="293"/>
      <c r="H84" s="279"/>
      <c r="I84" s="285"/>
      <c r="J84" s="286"/>
      <c r="K84" s="279"/>
      <c r="L84" s="285"/>
      <c r="N84" s="288"/>
      <c r="P84" s="288"/>
      <c r="R84" s="288"/>
      <c r="T84" s="288"/>
      <c r="V84" s="288"/>
      <c r="W84" s="285"/>
      <c r="X84" s="280"/>
      <c r="Y84" s="285"/>
      <c r="Z84" s="280"/>
      <c r="AA84" s="285"/>
      <c r="AB84" s="285"/>
    </row>
    <row r="85" spans="1:28" x14ac:dyDescent="0.25">
      <c r="A85" s="285"/>
      <c r="B85" s="285"/>
      <c r="C85" s="285"/>
      <c r="D85" s="285"/>
      <c r="E85" s="285"/>
      <c r="F85" s="285"/>
      <c r="G85" s="285"/>
      <c r="I85" s="285"/>
      <c r="J85" s="281"/>
      <c r="K85" s="283"/>
      <c r="L85" s="287"/>
      <c r="M85" s="279"/>
      <c r="N85" s="285"/>
      <c r="O85" s="280"/>
      <c r="P85" s="285"/>
      <c r="Q85" s="280"/>
      <c r="R85" s="285"/>
      <c r="S85" s="281"/>
      <c r="T85" s="285"/>
      <c r="U85" s="280"/>
      <c r="V85" s="285"/>
      <c r="W85" s="285"/>
      <c r="X85" s="280"/>
      <c r="Y85" s="285"/>
      <c r="Z85" s="280"/>
      <c r="AA85" s="285"/>
      <c r="AB85" s="285"/>
    </row>
    <row r="86" spans="1:28" x14ac:dyDescent="0.25">
      <c r="A86" s="281"/>
      <c r="B86" s="281"/>
      <c r="C86" s="281"/>
      <c r="D86" s="281"/>
      <c r="E86" s="285"/>
      <c r="F86" s="285"/>
      <c r="G86" s="285"/>
      <c r="H86" s="279"/>
      <c r="I86" s="285"/>
      <c r="J86" s="286"/>
      <c r="L86" s="288"/>
      <c r="N86" s="288"/>
      <c r="P86" s="288"/>
      <c r="R86" s="288"/>
      <c r="T86" s="288"/>
      <c r="V86" s="288"/>
      <c r="W86" s="285"/>
      <c r="X86" s="280"/>
      <c r="Y86" s="285"/>
      <c r="Z86" s="280"/>
      <c r="AA86" s="285"/>
      <c r="AB86" s="285"/>
    </row>
    <row r="87" spans="1:28" x14ac:dyDescent="0.25">
      <c r="A87" s="284"/>
      <c r="B87" s="284"/>
      <c r="C87" s="284"/>
      <c r="D87" s="284"/>
      <c r="E87" s="285"/>
      <c r="F87" s="287"/>
      <c r="G87" s="285"/>
      <c r="I87" s="285"/>
      <c r="J87" s="284"/>
      <c r="K87" s="280"/>
      <c r="L87" s="285"/>
      <c r="M87" s="279"/>
      <c r="N87" s="285"/>
      <c r="O87" s="280"/>
      <c r="P87" s="285"/>
      <c r="Q87" s="280"/>
      <c r="R87" s="285"/>
      <c r="S87" s="281"/>
      <c r="T87" s="285"/>
      <c r="U87" s="280"/>
      <c r="V87" s="285"/>
      <c r="W87" s="285"/>
      <c r="X87" s="280"/>
      <c r="Y87" s="285"/>
      <c r="Z87" s="280"/>
      <c r="AA87" s="285"/>
      <c r="AB87" s="285"/>
    </row>
    <row r="88" spans="1:28" x14ac:dyDescent="0.25">
      <c r="A88" s="285"/>
      <c r="B88" s="285"/>
      <c r="C88" s="285"/>
      <c r="D88" s="285"/>
      <c r="E88" s="285"/>
      <c r="F88" s="288"/>
      <c r="G88" s="287"/>
      <c r="H88" s="279"/>
      <c r="I88" s="285"/>
      <c r="J88" s="281"/>
      <c r="K88" s="285"/>
      <c r="L88" s="281"/>
      <c r="N88" s="288"/>
      <c r="P88" s="288"/>
      <c r="R88" s="288"/>
      <c r="T88" s="285"/>
      <c r="U88" s="280"/>
      <c r="V88" s="285"/>
      <c r="W88" s="285"/>
      <c r="X88" s="280"/>
      <c r="Y88" s="285"/>
      <c r="Z88" s="280"/>
      <c r="AA88" s="285"/>
      <c r="AB88" s="285"/>
    </row>
    <row r="89" spans="1:28" x14ac:dyDescent="0.25">
      <c r="A89" s="286"/>
      <c r="B89" s="286"/>
      <c r="C89" s="286"/>
      <c r="D89" s="286"/>
      <c r="E89" s="288"/>
      <c r="F89" s="293"/>
      <c r="G89" s="288"/>
      <c r="H89" s="279"/>
      <c r="I89" s="285"/>
      <c r="J89" s="286"/>
      <c r="K89" s="285"/>
      <c r="L89" s="281"/>
      <c r="M89" s="279"/>
      <c r="N89" s="285"/>
      <c r="O89" s="280"/>
      <c r="P89" s="285"/>
      <c r="Q89" s="280"/>
      <c r="R89" s="285"/>
      <c r="S89" s="281"/>
      <c r="T89" s="288"/>
      <c r="V89" s="288"/>
      <c r="W89" s="285"/>
      <c r="X89" s="280"/>
      <c r="Y89" s="285"/>
      <c r="Z89" s="280"/>
      <c r="AA89" s="285"/>
      <c r="AB89" s="285"/>
    </row>
    <row r="90" spans="1:28" x14ac:dyDescent="0.25">
      <c r="A90" s="285"/>
      <c r="B90" s="285"/>
      <c r="C90" s="285"/>
      <c r="D90" s="285"/>
      <c r="E90" s="293"/>
      <c r="F90" s="285"/>
      <c r="G90" s="293"/>
      <c r="H90" s="279"/>
      <c r="I90" s="285"/>
      <c r="J90" s="281"/>
      <c r="K90" s="287"/>
      <c r="L90" s="281"/>
      <c r="N90" s="288"/>
      <c r="P90" s="288"/>
      <c r="R90" s="288"/>
      <c r="T90" s="285"/>
      <c r="U90" s="280"/>
      <c r="V90" s="285"/>
      <c r="W90" s="285"/>
      <c r="X90" s="280"/>
      <c r="Y90" s="285"/>
      <c r="Z90" s="280"/>
      <c r="AA90" s="285"/>
      <c r="AB90" s="285"/>
    </row>
    <row r="91" spans="1:28" x14ac:dyDescent="0.25">
      <c r="A91" s="281"/>
      <c r="B91" s="281"/>
      <c r="C91" s="281"/>
      <c r="D91" s="281"/>
      <c r="E91" s="293"/>
      <c r="F91" s="287"/>
      <c r="G91" s="293"/>
      <c r="I91" s="285"/>
      <c r="J91" s="286"/>
      <c r="K91" s="285"/>
      <c r="L91" s="281"/>
      <c r="M91" s="279"/>
      <c r="N91" s="285"/>
      <c r="O91" s="280"/>
      <c r="P91" s="285"/>
      <c r="Q91" s="280"/>
      <c r="R91" s="285"/>
      <c r="S91" s="281"/>
      <c r="T91" s="285"/>
      <c r="U91" s="285"/>
      <c r="V91" s="281"/>
      <c r="W91" s="285"/>
      <c r="X91" s="280"/>
      <c r="Y91" s="285"/>
      <c r="Z91" s="280"/>
      <c r="AA91" s="285"/>
      <c r="AB91" s="285"/>
    </row>
    <row r="92" spans="1:28" x14ac:dyDescent="0.25">
      <c r="A92" s="284"/>
      <c r="B92" s="284"/>
      <c r="C92" s="284"/>
      <c r="D92" s="284"/>
      <c r="E92" s="293"/>
      <c r="F92" s="287"/>
      <c r="G92" s="293"/>
      <c r="H92" s="279"/>
      <c r="I92" s="285"/>
      <c r="J92" s="281"/>
      <c r="K92" s="287"/>
      <c r="L92" s="286"/>
      <c r="N92" s="288"/>
      <c r="P92" s="288"/>
      <c r="R92" s="288"/>
      <c r="T92" s="288"/>
      <c r="V92" s="288"/>
      <c r="W92" s="285"/>
      <c r="X92" s="280"/>
      <c r="Y92" s="285"/>
      <c r="Z92" s="280"/>
      <c r="AA92" s="285"/>
      <c r="AB92" s="285"/>
    </row>
    <row r="93" spans="1:28" x14ac:dyDescent="0.25">
      <c r="A93" s="285"/>
      <c r="B93" s="285"/>
      <c r="C93" s="285"/>
      <c r="D93" s="285"/>
      <c r="E93" s="293"/>
      <c r="F93" s="285"/>
      <c r="G93" s="293"/>
      <c r="I93" s="285"/>
      <c r="J93" s="281"/>
      <c r="K93" s="288"/>
      <c r="L93" s="284"/>
      <c r="M93" s="279"/>
      <c r="N93" s="285"/>
      <c r="O93" s="280"/>
      <c r="P93" s="285"/>
      <c r="Q93" s="280"/>
      <c r="R93" s="285"/>
      <c r="S93" s="281"/>
      <c r="T93" s="285"/>
      <c r="U93" s="280"/>
      <c r="V93" s="285"/>
      <c r="W93" s="285"/>
      <c r="X93" s="280"/>
      <c r="Y93" s="285"/>
      <c r="Z93" s="280"/>
      <c r="AA93" s="285"/>
      <c r="AB93" s="285"/>
    </row>
    <row r="94" spans="1:28" x14ac:dyDescent="0.25">
      <c r="A94" s="286"/>
      <c r="B94" s="286"/>
      <c r="C94" s="286"/>
      <c r="D94" s="286"/>
      <c r="E94" s="285"/>
      <c r="F94" s="287"/>
      <c r="G94" s="285"/>
      <c r="H94" s="279"/>
      <c r="I94" s="285"/>
      <c r="J94" s="286"/>
      <c r="K94" s="285"/>
      <c r="L94" s="281"/>
      <c r="N94" s="288"/>
      <c r="P94" s="288"/>
      <c r="R94" s="288"/>
      <c r="T94" s="288"/>
      <c r="V94" s="288"/>
      <c r="W94" s="285"/>
      <c r="X94" s="280"/>
      <c r="Y94" s="285"/>
      <c r="Z94" s="280"/>
      <c r="AA94" s="285"/>
      <c r="AB94" s="285"/>
    </row>
    <row r="95" spans="1:28" x14ac:dyDescent="0.25">
      <c r="A95" s="285"/>
      <c r="B95" s="285"/>
      <c r="C95" s="285"/>
      <c r="D95" s="285"/>
      <c r="E95" s="287"/>
      <c r="F95" s="285"/>
      <c r="G95" s="285"/>
      <c r="H95" s="279"/>
      <c r="I95" s="285"/>
      <c r="J95" s="284"/>
      <c r="K95" s="287"/>
      <c r="L95" s="281"/>
      <c r="M95" s="279"/>
      <c r="N95" s="285"/>
      <c r="O95" s="280"/>
      <c r="P95" s="285"/>
      <c r="Q95" s="280"/>
      <c r="R95" s="285"/>
      <c r="S95" s="281"/>
      <c r="T95" s="285"/>
      <c r="U95" s="280"/>
      <c r="V95" s="285"/>
      <c r="W95" s="285"/>
      <c r="X95" s="280"/>
      <c r="Y95" s="285"/>
      <c r="Z95" s="280"/>
      <c r="AA95" s="285"/>
      <c r="AB95" s="285"/>
    </row>
    <row r="96" spans="1:28" x14ac:dyDescent="0.25">
      <c r="A96" s="281"/>
      <c r="B96" s="281"/>
      <c r="C96" s="281"/>
      <c r="D96" s="281"/>
      <c r="E96" s="287"/>
      <c r="F96" s="287"/>
      <c r="G96" s="292"/>
      <c r="I96" s="285"/>
      <c r="J96" s="281"/>
      <c r="K96" s="288"/>
      <c r="L96" s="281"/>
      <c r="N96" s="288"/>
      <c r="P96" s="288"/>
      <c r="R96" s="288"/>
      <c r="T96" s="288"/>
      <c r="V96" s="288"/>
      <c r="W96" s="285"/>
      <c r="X96" s="280"/>
      <c r="Y96" s="285"/>
      <c r="Z96" s="280"/>
      <c r="AA96" s="285"/>
      <c r="AB96" s="285"/>
    </row>
    <row r="97" spans="1:28" x14ac:dyDescent="0.25">
      <c r="A97" s="284"/>
      <c r="B97" s="284"/>
      <c r="C97" s="284"/>
      <c r="D97" s="284"/>
      <c r="E97" s="288"/>
      <c r="F97" s="288"/>
      <c r="G97" s="285"/>
      <c r="H97" s="279"/>
      <c r="I97" s="285"/>
      <c r="J97" s="286"/>
      <c r="K97" s="285"/>
      <c r="L97" s="281"/>
      <c r="M97" s="279"/>
      <c r="N97" s="285"/>
      <c r="O97" s="280"/>
      <c r="P97" s="285"/>
      <c r="Q97" s="280"/>
      <c r="R97" s="285"/>
      <c r="S97" s="281"/>
      <c r="T97" s="285"/>
      <c r="U97" s="280"/>
      <c r="V97" s="285"/>
      <c r="W97" s="285"/>
      <c r="X97" s="280"/>
      <c r="Y97" s="285"/>
      <c r="Z97" s="280"/>
      <c r="AA97" s="285"/>
      <c r="AB97" s="285"/>
    </row>
    <row r="98" spans="1:28" x14ac:dyDescent="0.25">
      <c r="A98" s="285"/>
      <c r="B98" s="285"/>
      <c r="C98" s="285"/>
      <c r="D98" s="285"/>
      <c r="E98" s="293"/>
      <c r="F98" s="293"/>
      <c r="G98" s="288"/>
      <c r="I98" s="285"/>
      <c r="J98" s="281"/>
      <c r="K98" s="285"/>
      <c r="L98" s="281"/>
      <c r="N98" s="288"/>
      <c r="P98" s="288"/>
      <c r="R98" s="288"/>
      <c r="T98" s="285"/>
      <c r="U98" s="280"/>
      <c r="V98" s="285"/>
      <c r="W98" s="285"/>
      <c r="X98" s="280"/>
      <c r="Y98" s="285"/>
      <c r="Z98" s="280"/>
      <c r="AA98" s="285"/>
      <c r="AB98" s="285"/>
    </row>
    <row r="99" spans="1:28" x14ac:dyDescent="0.25">
      <c r="A99" s="286"/>
      <c r="B99" s="286"/>
      <c r="C99" s="286"/>
      <c r="D99" s="286"/>
      <c r="E99" s="293"/>
      <c r="F99" s="293"/>
      <c r="G99" s="293"/>
      <c r="H99" s="279"/>
      <c r="I99" s="285"/>
      <c r="J99" s="286"/>
      <c r="K99" s="285"/>
      <c r="L99" s="286"/>
      <c r="M99" s="279"/>
      <c r="N99" s="285"/>
      <c r="O99" s="280"/>
      <c r="P99" s="285"/>
      <c r="Q99" s="280"/>
      <c r="R99" s="285"/>
      <c r="S99" s="281"/>
      <c r="T99" s="288"/>
      <c r="V99" s="288"/>
      <c r="W99" s="285"/>
      <c r="X99" s="280"/>
      <c r="Y99" s="285"/>
      <c r="Z99" s="280"/>
      <c r="AA99" s="285"/>
      <c r="AB99" s="285"/>
    </row>
    <row r="100" spans="1:28" x14ac:dyDescent="0.25">
      <c r="A100" s="285"/>
      <c r="B100" s="285"/>
      <c r="C100" s="285"/>
      <c r="D100" s="285"/>
      <c r="E100" s="293"/>
      <c r="F100" s="293"/>
      <c r="G100" s="293"/>
      <c r="I100" s="285"/>
      <c r="J100" s="281"/>
      <c r="K100" s="287"/>
      <c r="L100" s="284"/>
      <c r="N100" s="288"/>
      <c r="P100" s="288"/>
      <c r="R100" s="288"/>
      <c r="T100" s="285"/>
      <c r="U100" s="280"/>
      <c r="V100" s="285"/>
      <c r="W100" s="285"/>
      <c r="X100" s="280"/>
      <c r="Y100" s="285"/>
      <c r="Z100" s="280"/>
      <c r="AA100" s="285"/>
      <c r="AB100" s="285"/>
    </row>
    <row r="101" spans="1:28" x14ac:dyDescent="0.25">
      <c r="A101" s="281"/>
      <c r="B101" s="281"/>
      <c r="C101" s="281"/>
      <c r="D101" s="281"/>
      <c r="E101" s="293"/>
      <c r="F101" s="293"/>
      <c r="G101" s="293"/>
      <c r="H101" s="279"/>
      <c r="I101" s="285"/>
      <c r="J101" s="281"/>
      <c r="K101" s="288"/>
      <c r="L101" s="281"/>
      <c r="M101" s="279"/>
      <c r="N101" s="285"/>
      <c r="O101" s="280"/>
      <c r="P101" s="285"/>
      <c r="Q101" s="280"/>
      <c r="R101" s="285"/>
      <c r="S101" s="281"/>
      <c r="T101" s="285"/>
      <c r="U101" s="285"/>
      <c r="V101" s="281"/>
      <c r="W101" s="285"/>
      <c r="X101" s="280"/>
      <c r="Y101" s="285"/>
      <c r="Z101" s="280"/>
      <c r="AA101" s="285"/>
      <c r="AB101" s="285"/>
    </row>
    <row r="102" spans="1:28" x14ac:dyDescent="0.25">
      <c r="A102" s="284"/>
      <c r="B102" s="284"/>
      <c r="C102" s="284"/>
      <c r="D102" s="284"/>
      <c r="E102" s="285"/>
      <c r="F102" s="285"/>
      <c r="G102" s="293"/>
      <c r="H102" s="279"/>
      <c r="I102" s="285"/>
      <c r="J102" s="286"/>
      <c r="K102" s="285"/>
      <c r="L102" s="281"/>
      <c r="N102" s="288"/>
      <c r="P102" s="288"/>
      <c r="R102" s="288"/>
      <c r="T102" s="303"/>
      <c r="U102" s="295"/>
      <c r="V102" s="303"/>
      <c r="W102" s="285"/>
      <c r="X102" s="280"/>
      <c r="Y102" s="285"/>
      <c r="Z102" s="280"/>
      <c r="AA102" s="285"/>
      <c r="AB102" s="285"/>
    </row>
    <row r="103" spans="1:28" x14ac:dyDescent="0.25">
      <c r="A103" s="285"/>
      <c r="B103" s="285"/>
      <c r="C103" s="285"/>
      <c r="D103" s="285"/>
      <c r="E103" s="285"/>
      <c r="F103" s="285"/>
      <c r="G103" s="293"/>
      <c r="H103" s="279"/>
      <c r="I103" s="285"/>
      <c r="J103" s="281"/>
      <c r="K103" s="285"/>
      <c r="L103" s="281"/>
      <c r="M103" s="279"/>
      <c r="N103" s="285"/>
      <c r="O103" s="280"/>
      <c r="P103" s="285"/>
      <c r="Q103" s="280"/>
      <c r="R103" s="285"/>
      <c r="S103" s="279"/>
      <c r="T103" s="292"/>
      <c r="U103" s="304"/>
      <c r="V103" s="292"/>
      <c r="W103" s="285"/>
      <c r="X103" s="280"/>
      <c r="Y103" s="285"/>
      <c r="Z103" s="280"/>
      <c r="AA103" s="285"/>
      <c r="AB103" s="285"/>
    </row>
    <row r="104" spans="1:28" x14ac:dyDescent="0.25">
      <c r="A104" s="286"/>
      <c r="B104" s="286"/>
      <c r="C104" s="286"/>
      <c r="D104" s="286"/>
      <c r="E104" s="285"/>
      <c r="F104" s="285"/>
      <c r="G104" s="285"/>
      <c r="H104" s="282"/>
      <c r="I104" s="285"/>
      <c r="J104" s="286"/>
      <c r="K104" s="285"/>
      <c r="L104" s="281"/>
      <c r="M104" s="282"/>
      <c r="N104" s="287"/>
      <c r="O104" s="282"/>
      <c r="P104" s="287"/>
      <c r="Q104" s="286"/>
      <c r="R104" s="287"/>
      <c r="T104" s="303"/>
      <c r="U104" s="295"/>
      <c r="V104" s="303"/>
      <c r="W104" s="285"/>
      <c r="X104" s="280"/>
      <c r="Y104" s="285"/>
      <c r="Z104" s="280"/>
      <c r="AA104" s="285"/>
      <c r="AB104" s="285"/>
    </row>
    <row r="105" spans="1:28" x14ac:dyDescent="0.25">
      <c r="A105" s="285"/>
      <c r="B105" s="285"/>
      <c r="C105" s="285"/>
      <c r="D105" s="285"/>
      <c r="E105" s="285"/>
      <c r="F105" s="285"/>
      <c r="G105" s="293"/>
      <c r="H105" s="279"/>
      <c r="I105" s="285"/>
      <c r="J105" s="286"/>
      <c r="K105" s="285"/>
      <c r="L105" s="286"/>
      <c r="M105" s="286"/>
      <c r="N105" s="286"/>
      <c r="O105" s="286"/>
      <c r="P105" s="286"/>
      <c r="Q105" s="286"/>
      <c r="R105" s="286"/>
      <c r="S105" s="280"/>
      <c r="T105" s="292"/>
      <c r="U105" s="304"/>
      <c r="V105" s="292"/>
      <c r="W105" s="285"/>
      <c r="X105" s="280"/>
      <c r="Y105" s="285"/>
      <c r="Z105" s="280"/>
      <c r="AA105" s="285"/>
      <c r="AB105" s="285"/>
    </row>
    <row r="106" spans="1:28" x14ac:dyDescent="0.25">
      <c r="A106" s="286"/>
      <c r="B106" s="286"/>
      <c r="C106" s="286"/>
      <c r="D106" s="286"/>
      <c r="E106" s="285"/>
      <c r="F106" s="285"/>
      <c r="G106" s="293"/>
      <c r="H106" s="279"/>
      <c r="I106" s="285"/>
      <c r="J106" s="286"/>
      <c r="K106" s="285"/>
      <c r="L106" s="286"/>
      <c r="M106" s="286"/>
      <c r="N106" s="286"/>
      <c r="O106" s="286"/>
      <c r="P106" s="286"/>
      <c r="Q106" s="286"/>
      <c r="R106" s="286"/>
      <c r="S106" s="280"/>
      <c r="T106" s="303"/>
      <c r="U106" s="295"/>
      <c r="V106" s="303"/>
      <c r="W106" s="285"/>
      <c r="X106" s="280"/>
      <c r="Y106" s="285"/>
      <c r="Z106" s="280"/>
      <c r="AA106" s="285"/>
      <c r="AB106" s="285"/>
    </row>
    <row r="107" spans="1:28" x14ac:dyDescent="0.25">
      <c r="A107" s="285"/>
      <c r="B107" s="285"/>
      <c r="C107" s="285"/>
      <c r="D107" s="285"/>
      <c r="E107" s="285"/>
      <c r="F107" s="285"/>
      <c r="G107" s="293"/>
      <c r="H107" s="279"/>
      <c r="I107" s="285"/>
      <c r="J107" s="286"/>
      <c r="K107" s="285"/>
      <c r="L107" s="286"/>
      <c r="M107" s="286"/>
      <c r="N107" s="286"/>
      <c r="O107" s="286"/>
      <c r="P107" s="286"/>
      <c r="Q107" s="286"/>
      <c r="R107" s="286"/>
      <c r="S107" s="285"/>
      <c r="T107" s="292"/>
      <c r="U107" s="304"/>
      <c r="V107" s="292"/>
      <c r="W107" s="285"/>
      <c r="X107" s="280"/>
      <c r="Y107" s="285"/>
      <c r="Z107" s="280"/>
      <c r="AA107" s="285"/>
      <c r="AB107" s="285"/>
    </row>
    <row r="108" spans="1:28" x14ac:dyDescent="0.25">
      <c r="A108" s="281"/>
      <c r="B108" s="281"/>
      <c r="C108" s="281"/>
      <c r="D108" s="281"/>
      <c r="E108" s="285"/>
      <c r="F108" s="285"/>
      <c r="G108" s="293"/>
      <c r="H108" s="279"/>
      <c r="I108" s="285"/>
      <c r="J108" s="286"/>
      <c r="K108" s="285"/>
      <c r="L108" s="286"/>
      <c r="M108" s="286"/>
      <c r="N108" s="286"/>
      <c r="O108" s="286"/>
      <c r="P108" s="286"/>
      <c r="Q108" s="286"/>
      <c r="R108" s="286"/>
      <c r="S108" s="285"/>
      <c r="T108" s="292"/>
      <c r="U108" s="304"/>
      <c r="V108" s="292"/>
      <c r="W108" s="285"/>
      <c r="X108" s="280"/>
      <c r="Y108" s="285"/>
      <c r="Z108" s="280"/>
      <c r="AA108" s="285"/>
      <c r="AB108" s="285"/>
    </row>
    <row r="109" spans="1:28" x14ac:dyDescent="0.25">
      <c r="A109" s="284"/>
      <c r="B109" s="284"/>
      <c r="C109" s="284"/>
      <c r="D109" s="284"/>
      <c r="E109" s="285"/>
      <c r="F109" s="285"/>
      <c r="G109" s="293"/>
      <c r="H109" s="279"/>
      <c r="I109" s="285"/>
      <c r="J109" s="281"/>
      <c r="K109" s="285"/>
      <c r="L109" s="281"/>
      <c r="M109" s="281"/>
      <c r="N109" s="281"/>
      <c r="O109" s="281"/>
      <c r="P109" s="281"/>
      <c r="Q109" s="281"/>
      <c r="R109" s="281"/>
      <c r="S109" s="285"/>
      <c r="T109" s="303"/>
      <c r="U109" s="295"/>
      <c r="V109" s="303"/>
      <c r="W109" s="285"/>
      <c r="X109" s="280"/>
      <c r="Y109" s="285"/>
      <c r="Z109" s="280"/>
      <c r="AA109" s="285"/>
      <c r="AB109" s="285"/>
    </row>
    <row r="110" spans="1:28" x14ac:dyDescent="0.25">
      <c r="A110" s="281"/>
      <c r="B110" s="281"/>
      <c r="C110" s="281"/>
      <c r="D110" s="281"/>
      <c r="E110" s="285"/>
      <c r="F110" s="285"/>
      <c r="G110" s="285"/>
      <c r="H110" s="282"/>
      <c r="I110" s="285"/>
      <c r="J110" s="286"/>
      <c r="K110" s="285"/>
      <c r="L110" s="286"/>
      <c r="M110" s="286"/>
      <c r="N110" s="286"/>
      <c r="O110" s="286"/>
      <c r="P110" s="286"/>
      <c r="Q110" s="286"/>
      <c r="R110" s="286"/>
      <c r="S110" s="285"/>
      <c r="T110" s="292"/>
      <c r="U110" s="304"/>
      <c r="V110" s="292"/>
      <c r="W110" s="285"/>
      <c r="X110" s="280"/>
      <c r="Y110" s="285"/>
      <c r="Z110" s="280"/>
      <c r="AA110" s="285"/>
      <c r="AB110" s="285"/>
    </row>
    <row r="111" spans="1:28" x14ac:dyDescent="0.25">
      <c r="A111" s="285"/>
      <c r="B111" s="285"/>
      <c r="C111" s="281"/>
      <c r="D111" s="285"/>
      <c r="E111" s="292"/>
      <c r="F111" s="285"/>
      <c r="G111" s="293"/>
      <c r="H111" s="279"/>
      <c r="I111" s="285"/>
      <c r="J111" s="286"/>
      <c r="K111" s="285"/>
      <c r="L111" s="286"/>
      <c r="M111" s="286"/>
      <c r="N111" s="286"/>
      <c r="O111" s="286"/>
      <c r="P111" s="286"/>
      <c r="Q111" s="286"/>
      <c r="R111" s="286"/>
      <c r="S111" s="285"/>
      <c r="T111" s="292"/>
      <c r="U111" s="304"/>
      <c r="V111" s="292"/>
      <c r="W111" s="287"/>
      <c r="X111" s="282"/>
      <c r="Y111" s="287"/>
      <c r="Z111" s="282"/>
      <c r="AA111" s="285"/>
    </row>
    <row r="112" spans="1:28" x14ac:dyDescent="0.25">
      <c r="A112" s="284"/>
      <c r="B112" s="288"/>
      <c r="D112" s="293"/>
      <c r="E112" s="289"/>
      <c r="F112" s="289"/>
      <c r="G112" s="289"/>
      <c r="H112" s="289"/>
      <c r="I112" s="289"/>
      <c r="J112" s="289"/>
      <c r="K112" s="293"/>
      <c r="L112" s="289"/>
      <c r="M112" s="289"/>
      <c r="N112" s="289"/>
      <c r="O112" s="289"/>
      <c r="P112" s="289"/>
      <c r="Q112" s="289"/>
      <c r="R112" s="289"/>
      <c r="S112" s="293"/>
      <c r="T112" s="295"/>
      <c r="U112" s="305"/>
      <c r="V112" s="305"/>
      <c r="W112" s="284"/>
      <c r="X112" s="284"/>
      <c r="Y112" s="284"/>
    </row>
    <row r="113" spans="2:2" x14ac:dyDescent="0.25">
      <c r="B113" s="191"/>
    </row>
  </sheetData>
  <mergeCells count="1">
    <mergeCell ref="E7:H7"/>
  </mergeCells>
  <pageMargins left="0.7" right="0.7" top="0.75" bottom="0.75" header="0.3" footer="0.3"/>
  <pageSetup paperSize="9" orientation="landscape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9"/>
  <sheetViews>
    <sheetView topLeftCell="A52" zoomScale="85" zoomScaleNormal="85" workbookViewId="0">
      <selection activeCell="D38" sqref="D38"/>
    </sheetView>
  </sheetViews>
  <sheetFormatPr defaultRowHeight="15" x14ac:dyDescent="0.25"/>
  <cols>
    <col min="1" max="1" width="10.28515625" customWidth="1"/>
    <col min="2" max="2" width="24.28515625" bestFit="1" customWidth="1"/>
    <col min="3" max="3" width="10.28515625" customWidth="1"/>
    <col min="4" max="4" width="23.28515625" bestFit="1" customWidth="1"/>
    <col min="5" max="5" width="51" style="222" bestFit="1" customWidth="1"/>
    <col min="10" max="10" width="29.140625" customWidth="1"/>
    <col min="13" max="13" width="14.42578125" customWidth="1"/>
    <col min="14" max="14" width="25.42578125" customWidth="1"/>
  </cols>
  <sheetData>
    <row r="2" spans="1:12" x14ac:dyDescent="0.25">
      <c r="D2" s="340" t="s">
        <v>757</v>
      </c>
      <c r="E2" s="340"/>
      <c r="L2" s="193"/>
    </row>
    <row r="3" spans="1:12" x14ac:dyDescent="0.25">
      <c r="A3" t="s">
        <v>738</v>
      </c>
      <c r="B3" s="263" t="s">
        <v>656</v>
      </c>
      <c r="C3" t="s">
        <v>8</v>
      </c>
      <c r="D3" t="s">
        <v>755</v>
      </c>
      <c r="E3" t="s">
        <v>756</v>
      </c>
      <c r="G3" s="223"/>
    </row>
    <row r="4" spans="1:12" x14ac:dyDescent="0.25">
      <c r="A4">
        <v>1</v>
      </c>
      <c r="B4" s="198" t="s">
        <v>225</v>
      </c>
      <c r="C4" s="202" t="s">
        <v>17</v>
      </c>
      <c r="D4" s="264" t="s">
        <v>794</v>
      </c>
      <c r="E4" s="202" t="s">
        <v>764</v>
      </c>
      <c r="G4" s="224"/>
    </row>
    <row r="5" spans="1:12" x14ac:dyDescent="0.25">
      <c r="A5">
        <v>2</v>
      </c>
      <c r="B5" s="194" t="s">
        <v>227</v>
      </c>
      <c r="C5" s="202" t="s">
        <v>17</v>
      </c>
      <c r="D5" s="264" t="s">
        <v>227</v>
      </c>
      <c r="E5" s="202" t="s">
        <v>764</v>
      </c>
      <c r="G5" s="225"/>
    </row>
    <row r="6" spans="1:12" x14ac:dyDescent="0.25">
      <c r="A6">
        <v>3</v>
      </c>
      <c r="B6" s="195" t="s">
        <v>229</v>
      </c>
      <c r="C6" s="202" t="s">
        <v>17</v>
      </c>
      <c r="D6" s="264" t="s">
        <v>229</v>
      </c>
      <c r="E6" s="202" t="s">
        <v>764</v>
      </c>
      <c r="G6" s="226"/>
    </row>
    <row r="7" spans="1:12" ht="15.75" x14ac:dyDescent="0.25">
      <c r="A7">
        <v>4</v>
      </c>
      <c r="B7" s="196" t="s">
        <v>244</v>
      </c>
      <c r="C7" s="202" t="s">
        <v>125</v>
      </c>
      <c r="D7" s="264" t="s">
        <v>779</v>
      </c>
      <c r="E7" s="202" t="s">
        <v>246</v>
      </c>
      <c r="G7" s="223"/>
    </row>
    <row r="8" spans="1:12" ht="15.75" x14ac:dyDescent="0.25">
      <c r="A8">
        <v>5</v>
      </c>
      <c r="B8" s="194" t="s">
        <v>272</v>
      </c>
      <c r="C8" s="202" t="s">
        <v>71</v>
      </c>
      <c r="D8" s="264" t="s">
        <v>796</v>
      </c>
      <c r="E8" s="202" t="s">
        <v>795</v>
      </c>
      <c r="G8" s="227"/>
    </row>
    <row r="9" spans="1:12" x14ac:dyDescent="0.25">
      <c r="A9">
        <v>6</v>
      </c>
      <c r="B9" s="194" t="s">
        <v>300</v>
      </c>
      <c r="C9" s="202" t="s">
        <v>71</v>
      </c>
      <c r="D9" s="264" t="s">
        <v>300</v>
      </c>
      <c r="E9" s="202" t="s">
        <v>795</v>
      </c>
      <c r="G9" s="226"/>
    </row>
    <row r="10" spans="1:12" x14ac:dyDescent="0.25">
      <c r="A10">
        <v>7</v>
      </c>
      <c r="B10" s="194" t="s">
        <v>303</v>
      </c>
      <c r="C10" s="202" t="s">
        <v>71</v>
      </c>
      <c r="D10" s="264" t="s">
        <v>828</v>
      </c>
      <c r="E10" s="202" t="s">
        <v>795</v>
      </c>
      <c r="G10" s="226"/>
    </row>
    <row r="11" spans="1:12" x14ac:dyDescent="0.25">
      <c r="A11">
        <v>8</v>
      </c>
      <c r="B11" s="197" t="s">
        <v>338</v>
      </c>
      <c r="C11" s="202" t="s">
        <v>14</v>
      </c>
      <c r="D11" s="264" t="s">
        <v>759</v>
      </c>
      <c r="E11" s="202" t="s">
        <v>758</v>
      </c>
      <c r="G11" s="226" t="s">
        <v>797</v>
      </c>
    </row>
    <row r="12" spans="1:12" x14ac:dyDescent="0.25">
      <c r="A12">
        <v>9</v>
      </c>
      <c r="B12" s="197" t="s">
        <v>373</v>
      </c>
      <c r="C12" s="202" t="s">
        <v>71</v>
      </c>
      <c r="D12" s="264" t="s">
        <v>778</v>
      </c>
      <c r="E12" s="202" t="s">
        <v>374</v>
      </c>
      <c r="G12" s="226"/>
    </row>
    <row r="13" spans="1:12" ht="15.75" x14ac:dyDescent="0.25">
      <c r="A13">
        <v>10</v>
      </c>
      <c r="B13" s="196" t="s">
        <v>376</v>
      </c>
      <c r="C13" s="202" t="s">
        <v>71</v>
      </c>
      <c r="D13" s="264" t="s">
        <v>798</v>
      </c>
      <c r="E13" s="202" t="s">
        <v>374</v>
      </c>
      <c r="G13" s="226"/>
    </row>
    <row r="14" spans="1:12" ht="15.75" x14ac:dyDescent="0.25">
      <c r="A14">
        <v>11</v>
      </c>
      <c r="B14" s="196" t="s">
        <v>438</v>
      </c>
      <c r="C14" s="202" t="s">
        <v>37</v>
      </c>
      <c r="D14" s="264" t="s">
        <v>765</v>
      </c>
      <c r="E14" s="202" t="s">
        <v>439</v>
      </c>
      <c r="G14" s="226"/>
    </row>
    <row r="15" spans="1:12" ht="15.75" x14ac:dyDescent="0.25">
      <c r="A15">
        <v>12</v>
      </c>
      <c r="B15" s="196" t="s">
        <v>500</v>
      </c>
      <c r="C15" s="202" t="s">
        <v>502</v>
      </c>
      <c r="D15" s="264" t="s">
        <v>773</v>
      </c>
      <c r="E15" s="202" t="s">
        <v>771</v>
      </c>
      <c r="G15" s="226"/>
    </row>
    <row r="16" spans="1:12" ht="15.75" x14ac:dyDescent="0.25">
      <c r="A16">
        <v>13</v>
      </c>
      <c r="B16" s="196" t="s">
        <v>505</v>
      </c>
      <c r="C16" s="202" t="s">
        <v>502</v>
      </c>
      <c r="D16" s="264" t="s">
        <v>772</v>
      </c>
      <c r="E16" s="202" t="s">
        <v>771</v>
      </c>
      <c r="G16" s="226"/>
    </row>
    <row r="17" spans="1:11" ht="15.75" x14ac:dyDescent="0.25">
      <c r="A17">
        <v>14</v>
      </c>
      <c r="B17" s="196" t="s">
        <v>522</v>
      </c>
      <c r="C17" s="202" t="s">
        <v>14</v>
      </c>
      <c r="D17" s="264" t="s">
        <v>522</v>
      </c>
      <c r="E17" s="202" t="s">
        <v>780</v>
      </c>
      <c r="G17" s="226"/>
    </row>
    <row r="18" spans="1:11" ht="15.75" x14ac:dyDescent="0.25">
      <c r="A18">
        <v>15</v>
      </c>
      <c r="B18" s="196" t="s">
        <v>526</v>
      </c>
      <c r="C18" s="202" t="s">
        <v>14</v>
      </c>
      <c r="D18" s="264" t="s">
        <v>526</v>
      </c>
      <c r="E18" s="202" t="s">
        <v>131</v>
      </c>
      <c r="G18" s="228"/>
    </row>
    <row r="19" spans="1:11" ht="15.75" x14ac:dyDescent="0.25">
      <c r="A19">
        <v>16</v>
      </c>
      <c r="B19" s="196" t="s">
        <v>551</v>
      </c>
      <c r="C19" s="202" t="s">
        <v>447</v>
      </c>
      <c r="D19" s="264" t="s">
        <v>788</v>
      </c>
      <c r="E19" s="202" t="s">
        <v>786</v>
      </c>
      <c r="G19" s="229"/>
    </row>
    <row r="20" spans="1:11" ht="15.75" x14ac:dyDescent="0.25">
      <c r="A20">
        <v>17</v>
      </c>
      <c r="B20" s="196" t="s">
        <v>594</v>
      </c>
      <c r="C20" s="202" t="s">
        <v>596</v>
      </c>
      <c r="D20" s="264" t="s">
        <v>763</v>
      </c>
      <c r="E20" s="202" t="s">
        <v>597</v>
      </c>
      <c r="G20" s="230"/>
    </row>
    <row r="21" spans="1:11" ht="15.75" x14ac:dyDescent="0.25">
      <c r="A21">
        <v>18</v>
      </c>
      <c r="B21" s="196" t="s">
        <v>358</v>
      </c>
      <c r="C21" s="202" t="s">
        <v>353</v>
      </c>
      <c r="D21" s="264" t="s">
        <v>358</v>
      </c>
      <c r="E21" s="202" t="s">
        <v>355</v>
      </c>
      <c r="G21" s="228"/>
      <c r="K21" t="str">
        <f>IFERROR(INDEX(Tabela1[Nomes]:Tabela1[Mobility Agreement],SMALL(IF(Tabela1[Mobility Agreement]=K12,ROW(Tabela1[Nomes]:Tabela1[Mobility Agreement])-16),ROW(K12)),16),"")</f>
        <v/>
      </c>
    </row>
    <row r="22" spans="1:11" ht="15.75" x14ac:dyDescent="0.25">
      <c r="A22">
        <v>19</v>
      </c>
      <c r="B22" s="196" t="s">
        <v>634</v>
      </c>
      <c r="C22" s="202" t="s">
        <v>265</v>
      </c>
      <c r="D22" s="264" t="s">
        <v>634</v>
      </c>
      <c r="E22" s="202" t="s">
        <v>635</v>
      </c>
      <c r="G22" s="227"/>
    </row>
    <row r="23" spans="1:11" ht="15.75" x14ac:dyDescent="0.25">
      <c r="A23">
        <v>20</v>
      </c>
      <c r="B23" s="196" t="s">
        <v>583</v>
      </c>
      <c r="C23" s="202" t="s">
        <v>265</v>
      </c>
      <c r="D23" s="264" t="s">
        <v>793</v>
      </c>
      <c r="E23" s="202" t="s">
        <v>635</v>
      </c>
      <c r="G23" s="231"/>
    </row>
    <row r="24" spans="1:11" ht="15.75" x14ac:dyDescent="0.25">
      <c r="A24">
        <v>21</v>
      </c>
      <c r="B24" s="196" t="s">
        <v>678</v>
      </c>
      <c r="C24" s="202" t="s">
        <v>71</v>
      </c>
      <c r="D24" s="264" t="s">
        <v>678</v>
      </c>
      <c r="E24" s="202" t="s">
        <v>799</v>
      </c>
      <c r="G24" s="232"/>
    </row>
    <row r="25" spans="1:11" ht="15.75" x14ac:dyDescent="0.25">
      <c r="A25">
        <v>22</v>
      </c>
      <c r="B25" s="196" t="s">
        <v>263</v>
      </c>
      <c r="C25" s="202" t="s">
        <v>265</v>
      </c>
      <c r="D25" s="264" t="s">
        <v>263</v>
      </c>
      <c r="E25" s="202" t="s">
        <v>268</v>
      </c>
      <c r="G25" s="228"/>
    </row>
    <row r="26" spans="1:11" ht="15.75" x14ac:dyDescent="0.25">
      <c r="A26">
        <v>23</v>
      </c>
      <c r="B26" s="196" t="s">
        <v>267</v>
      </c>
      <c r="C26" s="202" t="s">
        <v>265</v>
      </c>
      <c r="D26" s="264" t="s">
        <v>267</v>
      </c>
      <c r="E26" s="202" t="s">
        <v>268</v>
      </c>
      <c r="G26" s="227"/>
    </row>
    <row r="27" spans="1:11" ht="15.75" x14ac:dyDescent="0.25">
      <c r="A27">
        <v>24</v>
      </c>
      <c r="B27" s="196" t="s">
        <v>248</v>
      </c>
      <c r="C27" s="202" t="s">
        <v>71</v>
      </c>
      <c r="D27" s="264" t="s">
        <v>248</v>
      </c>
      <c r="E27" s="202" t="s">
        <v>770</v>
      </c>
      <c r="G27" s="227"/>
    </row>
    <row r="28" spans="1:11" ht="15.75" x14ac:dyDescent="0.25">
      <c r="A28">
        <v>25</v>
      </c>
      <c r="B28" s="196" t="s">
        <v>454</v>
      </c>
      <c r="C28" s="202" t="s">
        <v>30</v>
      </c>
      <c r="D28" s="264" t="s">
        <v>454</v>
      </c>
      <c r="E28" s="202" t="s">
        <v>777</v>
      </c>
      <c r="G28" s="227"/>
    </row>
    <row r="29" spans="1:11" ht="15.75" x14ac:dyDescent="0.25">
      <c r="A29">
        <v>26</v>
      </c>
      <c r="B29" s="196" t="s">
        <v>363</v>
      </c>
      <c r="C29" s="202" t="s">
        <v>94</v>
      </c>
      <c r="D29" s="264" t="s">
        <v>363</v>
      </c>
      <c r="E29" s="202" t="s">
        <v>766</v>
      </c>
      <c r="G29" s="227"/>
    </row>
    <row r="30" spans="1:11" ht="15.75" x14ac:dyDescent="0.25">
      <c r="A30">
        <v>27</v>
      </c>
      <c r="B30" s="196" t="s">
        <v>393</v>
      </c>
      <c r="C30" s="202" t="s">
        <v>238</v>
      </c>
      <c r="D30" s="264" t="s">
        <v>393</v>
      </c>
      <c r="E30" s="202" t="s">
        <v>237</v>
      </c>
      <c r="G30" s="227"/>
    </row>
    <row r="31" spans="1:11" ht="15.75" x14ac:dyDescent="0.25">
      <c r="A31">
        <v>28</v>
      </c>
      <c r="B31" s="196" t="s">
        <v>450</v>
      </c>
      <c r="C31" s="202" t="s">
        <v>30</v>
      </c>
      <c r="D31" s="264" t="s">
        <v>450</v>
      </c>
      <c r="E31" s="202" t="s">
        <v>777</v>
      </c>
      <c r="G31" s="227"/>
    </row>
    <row r="32" spans="1:11" ht="15.75" x14ac:dyDescent="0.25">
      <c r="A32">
        <v>29</v>
      </c>
      <c r="B32" s="196" t="s">
        <v>434</v>
      </c>
      <c r="C32" s="202" t="s">
        <v>238</v>
      </c>
      <c r="D32" s="264" t="s">
        <v>434</v>
      </c>
      <c r="E32" s="202" t="s">
        <v>237</v>
      </c>
      <c r="G32" s="227"/>
    </row>
    <row r="33" spans="1:7" ht="15.75" x14ac:dyDescent="0.25">
      <c r="A33">
        <v>30</v>
      </c>
      <c r="B33" s="196" t="s">
        <v>436</v>
      </c>
      <c r="C33" s="202" t="s">
        <v>238</v>
      </c>
      <c r="D33" s="264" t="s">
        <v>436</v>
      </c>
      <c r="E33" s="202" t="s">
        <v>237</v>
      </c>
      <c r="G33" s="227"/>
    </row>
    <row r="34" spans="1:7" ht="15.75" x14ac:dyDescent="0.25">
      <c r="A34">
        <v>31</v>
      </c>
      <c r="B34" s="196" t="s">
        <v>401</v>
      </c>
      <c r="C34" s="202" t="s">
        <v>44</v>
      </c>
      <c r="D34" s="264" t="s">
        <v>401</v>
      </c>
      <c r="E34" s="202" t="s">
        <v>800</v>
      </c>
      <c r="G34" s="227"/>
    </row>
    <row r="35" spans="1:7" ht="15.75" x14ac:dyDescent="0.25">
      <c r="A35">
        <v>32</v>
      </c>
      <c r="B35" s="196" t="s">
        <v>445</v>
      </c>
      <c r="C35" s="202" t="s">
        <v>447</v>
      </c>
      <c r="D35" s="264" t="s">
        <v>445</v>
      </c>
      <c r="E35" s="202" t="s">
        <v>786</v>
      </c>
      <c r="G35" s="227"/>
    </row>
    <row r="36" spans="1:7" ht="15.75" x14ac:dyDescent="0.25">
      <c r="A36">
        <v>33</v>
      </c>
      <c r="B36" s="196" t="s">
        <v>255</v>
      </c>
      <c r="C36" s="202" t="s">
        <v>94</v>
      </c>
      <c r="D36" s="264" t="s">
        <v>255</v>
      </c>
      <c r="E36" s="202" t="s">
        <v>766</v>
      </c>
      <c r="G36" s="227"/>
    </row>
    <row r="37" spans="1:7" ht="15.75" x14ac:dyDescent="0.25">
      <c r="A37">
        <v>34</v>
      </c>
      <c r="B37" s="196" t="s">
        <v>216</v>
      </c>
      <c r="C37" s="202" t="s">
        <v>44</v>
      </c>
      <c r="D37" s="264" t="s">
        <v>216</v>
      </c>
      <c r="E37" s="202" t="s">
        <v>801</v>
      </c>
      <c r="G37" s="227"/>
    </row>
    <row r="38" spans="1:7" ht="15.75" x14ac:dyDescent="0.25">
      <c r="A38">
        <v>35</v>
      </c>
      <c r="B38" s="196" t="s">
        <v>219</v>
      </c>
      <c r="C38" s="202" t="s">
        <v>44</v>
      </c>
      <c r="D38" s="264" t="s">
        <v>767</v>
      </c>
      <c r="E38" s="202" t="s">
        <v>801</v>
      </c>
      <c r="G38" s="228"/>
    </row>
    <row r="39" spans="1:7" ht="15.75" x14ac:dyDescent="0.25">
      <c r="A39">
        <v>36</v>
      </c>
      <c r="B39" s="196" t="s">
        <v>564</v>
      </c>
      <c r="C39" s="202" t="s">
        <v>71</v>
      </c>
      <c r="D39" s="264" t="s">
        <v>789</v>
      </c>
      <c r="E39" s="202" t="s">
        <v>136</v>
      </c>
      <c r="G39" s="228"/>
    </row>
    <row r="40" spans="1:7" ht="15.75" x14ac:dyDescent="0.25">
      <c r="A40">
        <v>37</v>
      </c>
      <c r="B40" s="196" t="s">
        <v>400</v>
      </c>
      <c r="C40" s="202" t="s">
        <v>44</v>
      </c>
      <c r="D40" s="264" t="s">
        <v>791</v>
      </c>
      <c r="E40" s="202" t="s">
        <v>792</v>
      </c>
      <c r="G40" s="233"/>
    </row>
    <row r="41" spans="1:7" ht="15.75" x14ac:dyDescent="0.25">
      <c r="A41">
        <v>38</v>
      </c>
      <c r="B41" s="196" t="s">
        <v>311</v>
      </c>
      <c r="C41" s="202" t="s">
        <v>238</v>
      </c>
      <c r="D41" s="264" t="s">
        <v>762</v>
      </c>
      <c r="E41" s="202" t="s">
        <v>237</v>
      </c>
      <c r="G41" s="234"/>
    </row>
    <row r="42" spans="1:7" ht="15.75" x14ac:dyDescent="0.25">
      <c r="A42">
        <v>39</v>
      </c>
      <c r="B42" s="196" t="s">
        <v>561</v>
      </c>
      <c r="C42" s="202" t="s">
        <v>71</v>
      </c>
      <c r="D42" s="264" t="s">
        <v>561</v>
      </c>
      <c r="E42" s="202" t="s">
        <v>136</v>
      </c>
      <c r="G42" s="235"/>
    </row>
    <row r="43" spans="1:7" ht="15.75" x14ac:dyDescent="0.25">
      <c r="A43">
        <v>40</v>
      </c>
      <c r="B43" s="196" t="s">
        <v>554</v>
      </c>
      <c r="C43" s="202" t="s">
        <v>238</v>
      </c>
      <c r="D43" s="264" t="s">
        <v>554</v>
      </c>
      <c r="E43" s="202" t="s">
        <v>237</v>
      </c>
      <c r="G43" s="228"/>
    </row>
    <row r="44" spans="1:7" ht="15.75" x14ac:dyDescent="0.25">
      <c r="A44">
        <v>41</v>
      </c>
      <c r="B44" s="196" t="s">
        <v>671</v>
      </c>
      <c r="C44" s="202" t="s">
        <v>44</v>
      </c>
      <c r="D44" s="264" t="s">
        <v>671</v>
      </c>
      <c r="E44" s="202" t="s">
        <v>665</v>
      </c>
      <c r="G44" s="228"/>
    </row>
    <row r="45" spans="1:7" ht="15.75" x14ac:dyDescent="0.25">
      <c r="A45">
        <v>42</v>
      </c>
      <c r="B45" s="196" t="s">
        <v>664</v>
      </c>
      <c r="C45" s="202" t="s">
        <v>44</v>
      </c>
      <c r="D45" s="264" t="s">
        <v>664</v>
      </c>
      <c r="E45" s="202" t="s">
        <v>665</v>
      </c>
      <c r="G45" s="222"/>
    </row>
    <row r="46" spans="1:7" ht="15.75" x14ac:dyDescent="0.25">
      <c r="A46">
        <v>43</v>
      </c>
      <c r="B46" s="196" t="s">
        <v>685</v>
      </c>
      <c r="C46" s="202" t="s">
        <v>151</v>
      </c>
      <c r="D46" s="264" t="s">
        <v>685</v>
      </c>
      <c r="E46" s="202" t="s">
        <v>566</v>
      </c>
      <c r="G46" s="222"/>
    </row>
    <row r="47" spans="1:7" ht="15.75" x14ac:dyDescent="0.25">
      <c r="A47">
        <v>44</v>
      </c>
      <c r="B47" s="196" t="s">
        <v>687</v>
      </c>
      <c r="C47" s="202" t="s">
        <v>44</v>
      </c>
      <c r="D47" s="264" t="s">
        <v>687</v>
      </c>
      <c r="E47" s="202" t="s">
        <v>802</v>
      </c>
      <c r="G47" s="222"/>
    </row>
    <row r="48" spans="1:7" ht="15.75" x14ac:dyDescent="0.25">
      <c r="A48">
        <v>45</v>
      </c>
      <c r="B48" s="196" t="s">
        <v>690</v>
      </c>
      <c r="C48" s="202" t="s">
        <v>44</v>
      </c>
      <c r="D48" s="264" t="s">
        <v>690</v>
      </c>
      <c r="E48" s="202" t="s">
        <v>803</v>
      </c>
      <c r="G48" s="222"/>
    </row>
    <row r="49" spans="1:16" ht="15.75" x14ac:dyDescent="0.25">
      <c r="A49">
        <v>46</v>
      </c>
      <c r="B49" s="196" t="s">
        <v>280</v>
      </c>
      <c r="C49" s="202" t="s">
        <v>30</v>
      </c>
      <c r="D49" s="264" t="s">
        <v>781</v>
      </c>
      <c r="E49" s="202" t="s">
        <v>761</v>
      </c>
      <c r="G49" s="222"/>
    </row>
    <row r="50" spans="1:16" x14ac:dyDescent="0.25">
      <c r="A50">
        <v>47</v>
      </c>
      <c r="B50" s="221" t="s">
        <v>284</v>
      </c>
      <c r="C50" s="202" t="s">
        <v>30</v>
      </c>
      <c r="D50" s="264" t="s">
        <v>760</v>
      </c>
      <c r="E50" s="202" t="s">
        <v>761</v>
      </c>
      <c r="G50" s="222"/>
    </row>
    <row r="51" spans="1:16" x14ac:dyDescent="0.25">
      <c r="A51">
        <v>48</v>
      </c>
      <c r="B51" s="221" t="s">
        <v>457</v>
      </c>
      <c r="C51" s="202" t="s">
        <v>56</v>
      </c>
      <c r="D51" s="264" t="s">
        <v>782</v>
      </c>
      <c r="E51" s="202" t="s">
        <v>775</v>
      </c>
      <c r="G51" s="222"/>
    </row>
    <row r="52" spans="1:16" x14ac:dyDescent="0.25">
      <c r="A52">
        <v>49</v>
      </c>
      <c r="B52" s="221" t="s">
        <v>460</v>
      </c>
      <c r="C52" s="202" t="s">
        <v>56</v>
      </c>
      <c r="D52" s="264" t="s">
        <v>776</v>
      </c>
      <c r="E52" s="202" t="s">
        <v>775</v>
      </c>
      <c r="G52" s="222"/>
    </row>
    <row r="53" spans="1:16" x14ac:dyDescent="0.25">
      <c r="A53">
        <v>50</v>
      </c>
      <c r="B53" s="221" t="s">
        <v>639</v>
      </c>
      <c r="C53" s="202" t="s">
        <v>56</v>
      </c>
      <c r="D53" s="264" t="s">
        <v>768</v>
      </c>
      <c r="E53" s="202" t="s">
        <v>769</v>
      </c>
      <c r="G53" s="222"/>
    </row>
    <row r="54" spans="1:16" x14ac:dyDescent="0.25">
      <c r="A54">
        <v>51</v>
      </c>
      <c r="B54" s="221" t="s">
        <v>642</v>
      </c>
      <c r="C54" s="202" t="s">
        <v>56</v>
      </c>
      <c r="D54" s="264" t="s">
        <v>790</v>
      </c>
      <c r="E54" s="202" t="s">
        <v>769</v>
      </c>
      <c r="G54" s="222"/>
    </row>
    <row r="55" spans="1:16" x14ac:dyDescent="0.25">
      <c r="A55">
        <v>52</v>
      </c>
      <c r="B55" s="221" t="s">
        <v>251</v>
      </c>
      <c r="C55" s="202" t="s">
        <v>44</v>
      </c>
      <c r="D55" s="264" t="s">
        <v>251</v>
      </c>
      <c r="E55" s="202" t="s">
        <v>252</v>
      </c>
      <c r="G55" t="s">
        <v>729</v>
      </c>
    </row>
    <row r="56" spans="1:16" x14ac:dyDescent="0.25">
      <c r="A56">
        <v>53</v>
      </c>
      <c r="B56" s="221" t="s">
        <v>462</v>
      </c>
      <c r="C56" s="202" t="s">
        <v>56</v>
      </c>
      <c r="D56" s="264" t="s">
        <v>774</v>
      </c>
      <c r="E56" s="202" t="s">
        <v>775</v>
      </c>
      <c r="G56" s="222"/>
    </row>
    <row r="57" spans="1:16" x14ac:dyDescent="0.25">
      <c r="A57">
        <v>54</v>
      </c>
      <c r="B57" s="221" t="s">
        <v>682</v>
      </c>
      <c r="C57" s="202" t="s">
        <v>145</v>
      </c>
      <c r="D57" s="264" t="s">
        <v>682</v>
      </c>
      <c r="E57" s="202" t="s">
        <v>143</v>
      </c>
      <c r="G57" t="s">
        <v>736</v>
      </c>
    </row>
    <row r="58" spans="1:16" x14ac:dyDescent="0.25">
      <c r="A58">
        <v>55</v>
      </c>
      <c r="B58" s="221" t="s">
        <v>236</v>
      </c>
      <c r="C58" s="202" t="s">
        <v>238</v>
      </c>
      <c r="D58" s="264" t="s">
        <v>236</v>
      </c>
      <c r="E58" s="202" t="s">
        <v>237</v>
      </c>
      <c r="G58" s="222"/>
    </row>
    <row r="59" spans="1:16" x14ac:dyDescent="0.25">
      <c r="A59">
        <v>56</v>
      </c>
      <c r="B59" s="221" t="s">
        <v>241</v>
      </c>
      <c r="C59" s="202" t="s">
        <v>238</v>
      </c>
      <c r="D59" s="264" t="s">
        <v>787</v>
      </c>
      <c r="E59" s="202" t="s">
        <v>237</v>
      </c>
      <c r="G59" s="222"/>
    </row>
    <row r="60" spans="1:16" x14ac:dyDescent="0.25">
      <c r="A60">
        <v>57</v>
      </c>
      <c r="B60" s="221" t="s">
        <v>807</v>
      </c>
      <c r="C60" s="202" t="s">
        <v>238</v>
      </c>
      <c r="D60" s="264" t="s">
        <v>807</v>
      </c>
      <c r="E60" s="202" t="s">
        <v>743</v>
      </c>
      <c r="G60" s="222"/>
    </row>
    <row r="61" spans="1:16" x14ac:dyDescent="0.25">
      <c r="A61">
        <v>58</v>
      </c>
      <c r="B61" s="221" t="s">
        <v>569</v>
      </c>
      <c r="C61" s="202" t="s">
        <v>151</v>
      </c>
      <c r="D61" s="264" t="s">
        <v>809</v>
      </c>
      <c r="E61" s="202" t="s">
        <v>566</v>
      </c>
      <c r="G61" s="222"/>
    </row>
    <row r="62" spans="1:16" x14ac:dyDescent="0.25">
      <c r="A62" s="191">
        <v>59</v>
      </c>
      <c r="B62" s="221" t="s">
        <v>720</v>
      </c>
      <c r="C62" s="202" t="s">
        <v>44</v>
      </c>
      <c r="D62" s="264" t="s">
        <v>816</v>
      </c>
      <c r="E62" s="202" t="s">
        <v>721</v>
      </c>
      <c r="G62" s="222"/>
      <c r="L62" s="346" t="s">
        <v>739</v>
      </c>
      <c r="M62" s="338"/>
      <c r="N62" s="347"/>
      <c r="O62" s="347"/>
      <c r="P62" s="347"/>
    </row>
    <row r="63" spans="1:16" x14ac:dyDescent="0.25">
      <c r="A63">
        <v>60</v>
      </c>
      <c r="B63" s="221" t="s">
        <v>262</v>
      </c>
      <c r="C63" s="202" t="s">
        <v>44</v>
      </c>
      <c r="D63" s="264" t="s">
        <v>814</v>
      </c>
      <c r="E63" s="202" t="s">
        <v>252</v>
      </c>
      <c r="G63" s="222" t="s">
        <v>815</v>
      </c>
      <c r="L63" s="341" t="s">
        <v>732</v>
      </c>
      <c r="M63" s="341"/>
      <c r="N63" s="345" t="s">
        <v>740</v>
      </c>
      <c r="O63" s="345"/>
      <c r="P63" s="345"/>
    </row>
    <row r="64" spans="1:16" x14ac:dyDescent="0.25">
      <c r="A64">
        <v>61</v>
      </c>
      <c r="B64" s="221" t="s">
        <v>706</v>
      </c>
      <c r="C64" s="202" t="s">
        <v>94</v>
      </c>
      <c r="D64" s="264" t="s">
        <v>706</v>
      </c>
      <c r="E64" s="202" t="s">
        <v>707</v>
      </c>
      <c r="G64" s="222" t="s">
        <v>819</v>
      </c>
      <c r="L64" s="341" t="s">
        <v>720</v>
      </c>
      <c r="M64" s="341"/>
      <c r="N64" s="345" t="s">
        <v>810</v>
      </c>
      <c r="O64" s="345"/>
      <c r="P64" s="345"/>
    </row>
    <row r="65" spans="1:16" x14ac:dyDescent="0.25">
      <c r="A65">
        <v>62</v>
      </c>
      <c r="B65" s="221" t="s">
        <v>724</v>
      </c>
      <c r="C65" s="202" t="s">
        <v>44</v>
      </c>
      <c r="D65" s="264" t="s">
        <v>724</v>
      </c>
      <c r="E65" s="202" t="s">
        <v>309</v>
      </c>
      <c r="G65" s="222" t="s">
        <v>819</v>
      </c>
      <c r="L65" s="341" t="s">
        <v>724</v>
      </c>
      <c r="M65" s="341"/>
      <c r="N65" s="342" t="s">
        <v>648</v>
      </c>
      <c r="O65" s="343"/>
      <c r="P65" s="344"/>
    </row>
    <row r="66" spans="1:16" x14ac:dyDescent="0.25">
      <c r="A66">
        <v>63</v>
      </c>
      <c r="B66" s="221" t="s">
        <v>821</v>
      </c>
      <c r="C66" s="202" t="s">
        <v>71</v>
      </c>
      <c r="D66" s="278" t="s">
        <v>821</v>
      </c>
      <c r="E66" s="202" t="s">
        <v>661</v>
      </c>
      <c r="G66" s="222" t="s">
        <v>808</v>
      </c>
      <c r="L66" s="341" t="s">
        <v>751</v>
      </c>
      <c r="M66" s="341"/>
      <c r="N66" s="345" t="s">
        <v>648</v>
      </c>
      <c r="O66" s="345"/>
      <c r="P66" s="345"/>
    </row>
    <row r="67" spans="1:16" x14ac:dyDescent="0.25">
      <c r="A67">
        <v>64</v>
      </c>
      <c r="B67" s="221" t="s">
        <v>669</v>
      </c>
      <c r="C67" s="202" t="s">
        <v>71</v>
      </c>
      <c r="D67" s="278" t="s">
        <v>669</v>
      </c>
      <c r="E67" s="202" t="s">
        <v>661</v>
      </c>
      <c r="G67" s="222" t="s">
        <v>808</v>
      </c>
      <c r="K67">
        <v>1</v>
      </c>
      <c r="L67" s="338" t="s">
        <v>806</v>
      </c>
      <c r="M67" s="338"/>
      <c r="N67" s="339" t="s">
        <v>811</v>
      </c>
      <c r="O67" s="339"/>
      <c r="P67" s="339"/>
    </row>
    <row r="68" spans="1:16" x14ac:dyDescent="0.25">
      <c r="A68" s="191">
        <v>65</v>
      </c>
      <c r="B68" s="221" t="s">
        <v>732</v>
      </c>
      <c r="C68" s="202" t="s">
        <v>17</v>
      </c>
      <c r="D68" s="278" t="s">
        <v>732</v>
      </c>
      <c r="E68" s="202" t="s">
        <v>822</v>
      </c>
      <c r="G68" s="222" t="s">
        <v>831</v>
      </c>
      <c r="K68">
        <v>1</v>
      </c>
      <c r="L68" s="338" t="s">
        <v>710</v>
      </c>
      <c r="M68" s="338"/>
      <c r="N68" s="347" t="s">
        <v>818</v>
      </c>
      <c r="O68" s="347"/>
      <c r="P68" s="347"/>
    </row>
    <row r="69" spans="1:16" x14ac:dyDescent="0.25">
      <c r="A69" s="191">
        <v>66</v>
      </c>
      <c r="B69" s="221" t="s">
        <v>751</v>
      </c>
      <c r="C69" s="202" t="s">
        <v>125</v>
      </c>
      <c r="D69" s="264" t="s">
        <v>751</v>
      </c>
      <c r="E69" s="202" t="s">
        <v>128</v>
      </c>
      <c r="G69" s="222" t="s">
        <v>808</v>
      </c>
      <c r="L69" s="347"/>
      <c r="M69" s="347"/>
      <c r="N69" s="347"/>
      <c r="O69" s="347"/>
      <c r="P69" s="347"/>
    </row>
    <row r="70" spans="1:16" x14ac:dyDescent="0.25">
      <c r="A70" s="191"/>
      <c r="B70" s="306" t="s">
        <v>806</v>
      </c>
      <c r="C70" s="307" t="s">
        <v>502</v>
      </c>
      <c r="D70" s="308" t="s">
        <v>806</v>
      </c>
      <c r="E70" s="202" t="s">
        <v>604</v>
      </c>
      <c r="G70" s="222"/>
      <c r="L70" s="347"/>
      <c r="M70" s="347"/>
      <c r="N70" s="347"/>
      <c r="O70" s="347"/>
      <c r="P70" s="347"/>
    </row>
    <row r="71" spans="1:16" x14ac:dyDescent="0.25">
      <c r="A71" s="191"/>
      <c r="B71" s="306" t="s">
        <v>710</v>
      </c>
      <c r="C71" s="307" t="s">
        <v>56</v>
      </c>
      <c r="D71" s="308" t="s">
        <v>832</v>
      </c>
      <c r="E71" s="202" t="s">
        <v>711</v>
      </c>
      <c r="G71" s="222"/>
      <c r="L71" s="347"/>
      <c r="M71" s="347"/>
      <c r="N71" s="347"/>
      <c r="O71" s="347"/>
      <c r="P71" s="347"/>
    </row>
    <row r="72" spans="1:16" x14ac:dyDescent="0.25">
      <c r="A72" s="191"/>
      <c r="B72" s="221"/>
      <c r="C72" s="202"/>
      <c r="D72" s="202"/>
      <c r="E72" s="202"/>
      <c r="G72" s="222"/>
      <c r="L72" s="347"/>
      <c r="M72" s="347"/>
      <c r="N72" s="347"/>
      <c r="O72" s="347"/>
      <c r="P72" s="347"/>
    </row>
    <row r="73" spans="1:16" x14ac:dyDescent="0.25">
      <c r="L73" s="347"/>
      <c r="M73" s="347"/>
      <c r="N73" s="347"/>
      <c r="O73" s="347"/>
      <c r="P73" s="347"/>
    </row>
    <row r="74" spans="1:16" x14ac:dyDescent="0.25">
      <c r="L74" s="347"/>
      <c r="M74" s="347"/>
      <c r="N74" s="347"/>
      <c r="O74" s="347"/>
      <c r="P74" s="347"/>
    </row>
    <row r="75" spans="1:16" x14ac:dyDescent="0.25">
      <c r="L75" s="347"/>
      <c r="M75" s="347"/>
      <c r="N75" s="347"/>
      <c r="O75" s="347"/>
      <c r="P75" s="347"/>
    </row>
    <row r="76" spans="1:16" x14ac:dyDescent="0.25">
      <c r="D76" s="262"/>
      <c r="L76" s="347"/>
      <c r="M76" s="347"/>
      <c r="N76" s="347"/>
      <c r="O76" s="347"/>
      <c r="P76" s="347"/>
    </row>
    <row r="78" spans="1:16" x14ac:dyDescent="0.25">
      <c r="K78">
        <f>SUM(K63:K77)</f>
        <v>2</v>
      </c>
    </row>
    <row r="79" spans="1:16" x14ac:dyDescent="0.25">
      <c r="K79" t="s">
        <v>812</v>
      </c>
      <c r="L79">
        <f>A69+K78</f>
        <v>68</v>
      </c>
    </row>
  </sheetData>
  <mergeCells count="31">
    <mergeCell ref="L74:M74"/>
    <mergeCell ref="N74:P74"/>
    <mergeCell ref="L75:M75"/>
    <mergeCell ref="N75:P75"/>
    <mergeCell ref="L76:M76"/>
    <mergeCell ref="N76:P76"/>
    <mergeCell ref="L68:M68"/>
    <mergeCell ref="N68:P68"/>
    <mergeCell ref="L72:M72"/>
    <mergeCell ref="N72:P72"/>
    <mergeCell ref="L73:M73"/>
    <mergeCell ref="N73:P73"/>
    <mergeCell ref="L71:M71"/>
    <mergeCell ref="L70:M70"/>
    <mergeCell ref="L69:M69"/>
    <mergeCell ref="N71:P71"/>
    <mergeCell ref="N70:P70"/>
    <mergeCell ref="N69:P69"/>
    <mergeCell ref="L67:M67"/>
    <mergeCell ref="N67:P67"/>
    <mergeCell ref="D2:E2"/>
    <mergeCell ref="L65:M65"/>
    <mergeCell ref="N65:P65"/>
    <mergeCell ref="L66:M66"/>
    <mergeCell ref="N66:P66"/>
    <mergeCell ref="L63:M63"/>
    <mergeCell ref="L64:M64"/>
    <mergeCell ref="N63:P63"/>
    <mergeCell ref="N64:P64"/>
    <mergeCell ref="L62:M62"/>
    <mergeCell ref="N62:P62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55" workbookViewId="0">
      <selection activeCell="A49" sqref="A49"/>
    </sheetView>
  </sheetViews>
  <sheetFormatPr defaultRowHeight="15" x14ac:dyDescent="0.25"/>
  <cols>
    <col min="2" max="3" width="10.28515625" customWidth="1"/>
    <col min="4" max="4" width="27.42578125" bestFit="1" customWidth="1"/>
    <col min="5" max="5" width="34.85546875" bestFit="1" customWidth="1"/>
    <col min="6" max="6" width="20.5703125" bestFit="1" customWidth="1"/>
    <col min="7" max="7" width="7.5703125" customWidth="1"/>
  </cols>
  <sheetData>
    <row r="1" spans="1:10" x14ac:dyDescent="0.25">
      <c r="G1" t="s">
        <v>753</v>
      </c>
    </row>
    <row r="2" spans="1:10" x14ac:dyDescent="0.25">
      <c r="B2" s="205" t="s">
        <v>655</v>
      </c>
      <c r="C2" s="206" t="s">
        <v>8</v>
      </c>
      <c r="D2" s="206" t="s">
        <v>656</v>
      </c>
      <c r="E2" s="206" t="s">
        <v>657</v>
      </c>
      <c r="G2" s="215"/>
      <c r="H2" t="s">
        <v>754</v>
      </c>
      <c r="I2" t="s">
        <v>656</v>
      </c>
      <c r="J2" t="s">
        <v>657</v>
      </c>
    </row>
    <row r="3" spans="1:10" x14ac:dyDescent="0.25">
      <c r="B3" s="203">
        <v>1</v>
      </c>
      <c r="C3" s="202" t="s">
        <v>502</v>
      </c>
      <c r="D3" s="202" t="s">
        <v>472</v>
      </c>
      <c r="E3" s="204" t="s">
        <v>475</v>
      </c>
      <c r="G3" s="215"/>
    </row>
    <row r="4" spans="1:10" x14ac:dyDescent="0.25">
      <c r="B4" s="203">
        <v>2</v>
      </c>
      <c r="C4" s="202" t="s">
        <v>502</v>
      </c>
      <c r="D4" s="202" t="s">
        <v>545</v>
      </c>
      <c r="E4" s="204" t="s">
        <v>547</v>
      </c>
      <c r="G4" s="215"/>
    </row>
    <row r="5" spans="1:10" x14ac:dyDescent="0.25">
      <c r="B5" s="203">
        <v>3</v>
      </c>
      <c r="C5" s="202" t="s">
        <v>502</v>
      </c>
      <c r="D5" s="202" t="s">
        <v>598</v>
      </c>
      <c r="E5" s="204" t="s">
        <v>602</v>
      </c>
      <c r="G5" s="215"/>
    </row>
    <row r="6" spans="1:10" x14ac:dyDescent="0.25">
      <c r="B6" s="203">
        <v>4</v>
      </c>
      <c r="C6" s="202" t="s">
        <v>502</v>
      </c>
      <c r="D6" s="202" t="s">
        <v>603</v>
      </c>
      <c r="E6" s="204" t="s">
        <v>606</v>
      </c>
      <c r="G6" s="215"/>
    </row>
    <row r="7" spans="1:10" x14ac:dyDescent="0.25">
      <c r="A7" t="s">
        <v>679</v>
      </c>
      <c r="B7" s="210">
        <v>5</v>
      </c>
      <c r="C7" s="116" t="s">
        <v>265</v>
      </c>
      <c r="D7" s="116" t="s">
        <v>263</v>
      </c>
      <c r="E7" s="211" t="s">
        <v>266</v>
      </c>
      <c r="G7" s="215"/>
    </row>
    <row r="8" spans="1:10" x14ac:dyDescent="0.25">
      <c r="A8" t="s">
        <v>679</v>
      </c>
      <c r="B8" s="210">
        <v>6</v>
      </c>
      <c r="C8" s="116" t="s">
        <v>265</v>
      </c>
      <c r="D8" s="116" t="s">
        <v>267</v>
      </c>
      <c r="E8" s="211" t="s">
        <v>271</v>
      </c>
      <c r="G8" s="215"/>
    </row>
    <row r="9" spans="1:10" x14ac:dyDescent="0.25">
      <c r="B9" s="203">
        <v>7</v>
      </c>
      <c r="C9" s="202" t="s">
        <v>37</v>
      </c>
      <c r="D9" s="202" t="s">
        <v>480</v>
      </c>
      <c r="E9" s="204" t="s">
        <v>481</v>
      </c>
      <c r="G9" s="215"/>
    </row>
    <row r="10" spans="1:10" x14ac:dyDescent="0.25">
      <c r="A10" t="s">
        <v>679</v>
      </c>
      <c r="B10" s="210">
        <v>8</v>
      </c>
      <c r="C10" s="116" t="s">
        <v>238</v>
      </c>
      <c r="D10" s="116" t="s">
        <v>236</v>
      </c>
      <c r="E10" s="211" t="s">
        <v>243</v>
      </c>
      <c r="G10" s="215"/>
    </row>
    <row r="11" spans="1:10" x14ac:dyDescent="0.25">
      <c r="A11" t="s">
        <v>679</v>
      </c>
      <c r="B11" s="210">
        <v>9</v>
      </c>
      <c r="C11" s="116" t="s">
        <v>238</v>
      </c>
      <c r="D11" s="116" t="s">
        <v>241</v>
      </c>
      <c r="E11" s="211" t="s">
        <v>242</v>
      </c>
      <c r="G11" s="215"/>
    </row>
    <row r="12" spans="1:10" x14ac:dyDescent="0.25">
      <c r="A12" t="s">
        <v>679</v>
      </c>
      <c r="B12" s="210">
        <v>10</v>
      </c>
      <c r="C12" s="116" t="s">
        <v>238</v>
      </c>
      <c r="D12" s="116" t="s">
        <v>311</v>
      </c>
      <c r="E12" s="211" t="s">
        <v>313</v>
      </c>
      <c r="G12" s="215"/>
    </row>
    <row r="13" spans="1:10" x14ac:dyDescent="0.25">
      <c r="A13" t="s">
        <v>679</v>
      </c>
      <c r="B13" s="210">
        <v>11</v>
      </c>
      <c r="C13" s="116" t="s">
        <v>238</v>
      </c>
      <c r="D13" s="116" t="s">
        <v>393</v>
      </c>
      <c r="E13" s="211" t="s">
        <v>394</v>
      </c>
      <c r="G13" s="215"/>
    </row>
    <row r="14" spans="1:10" x14ac:dyDescent="0.25">
      <c r="A14" t="s">
        <v>679</v>
      </c>
      <c r="B14" s="210">
        <v>12</v>
      </c>
      <c r="C14" s="116" t="s">
        <v>238</v>
      </c>
      <c r="D14" s="116" t="s">
        <v>434</v>
      </c>
      <c r="E14" s="211" t="s">
        <v>435</v>
      </c>
      <c r="G14" s="215"/>
    </row>
    <row r="15" spans="1:10" x14ac:dyDescent="0.25">
      <c r="A15" t="s">
        <v>679</v>
      </c>
      <c r="B15" s="210">
        <v>13</v>
      </c>
      <c r="C15" s="116" t="s">
        <v>238</v>
      </c>
      <c r="D15" s="116" t="s">
        <v>436</v>
      </c>
      <c r="E15" s="211" t="s">
        <v>437</v>
      </c>
      <c r="G15" s="215"/>
    </row>
    <row r="16" spans="1:10" x14ac:dyDescent="0.25">
      <c r="A16" t="s">
        <v>679</v>
      </c>
      <c r="B16" s="210">
        <v>14</v>
      </c>
      <c r="C16" s="116" t="s">
        <v>238</v>
      </c>
      <c r="D16" s="116" t="s">
        <v>554</v>
      </c>
      <c r="E16" s="211" t="s">
        <v>556</v>
      </c>
      <c r="G16" s="215"/>
    </row>
    <row r="17" spans="1:7" x14ac:dyDescent="0.25">
      <c r="A17" t="s">
        <v>611</v>
      </c>
      <c r="B17" s="213">
        <v>15</v>
      </c>
      <c r="C17" s="143" t="s">
        <v>353</v>
      </c>
      <c r="D17" s="143" t="s">
        <v>351</v>
      </c>
      <c r="E17" s="214" t="s">
        <v>354</v>
      </c>
      <c r="G17" s="215"/>
    </row>
    <row r="18" spans="1:7" x14ac:dyDescent="0.25">
      <c r="A18" t="s">
        <v>611</v>
      </c>
      <c r="B18" s="213">
        <v>16</v>
      </c>
      <c r="C18" s="143" t="s">
        <v>353</v>
      </c>
      <c r="D18" s="143" t="s">
        <v>487</v>
      </c>
      <c r="E18" s="214" t="s">
        <v>489</v>
      </c>
      <c r="G18" s="215"/>
    </row>
    <row r="19" spans="1:7" x14ac:dyDescent="0.25">
      <c r="B19" s="203">
        <v>17</v>
      </c>
      <c r="C19" s="202" t="s">
        <v>78</v>
      </c>
      <c r="D19" s="202" t="s">
        <v>343</v>
      </c>
      <c r="E19" s="204" t="s">
        <v>346</v>
      </c>
      <c r="G19" s="215"/>
    </row>
    <row r="20" spans="1:7" x14ac:dyDescent="0.25">
      <c r="B20" s="203">
        <v>18</v>
      </c>
      <c r="C20" s="202" t="s">
        <v>78</v>
      </c>
      <c r="D20" s="202" t="s">
        <v>464</v>
      </c>
      <c r="E20" s="204" t="s">
        <v>466</v>
      </c>
      <c r="G20" s="215"/>
    </row>
    <row r="21" spans="1:7" x14ac:dyDescent="0.25">
      <c r="B21" s="203">
        <v>19</v>
      </c>
      <c r="C21" s="202" t="s">
        <v>78</v>
      </c>
      <c r="D21" s="202" t="s">
        <v>467</v>
      </c>
      <c r="E21" s="204" t="s">
        <v>468</v>
      </c>
      <c r="G21" s="215"/>
    </row>
    <row r="22" spans="1:7" x14ac:dyDescent="0.25">
      <c r="A22" t="s">
        <v>679</v>
      </c>
      <c r="B22" s="210">
        <v>20</v>
      </c>
      <c r="C22" s="116" t="s">
        <v>30</v>
      </c>
      <c r="D22" s="116" t="s">
        <v>280</v>
      </c>
      <c r="E22" s="211" t="s">
        <v>283</v>
      </c>
      <c r="G22" s="215"/>
    </row>
    <row r="23" spans="1:7" x14ac:dyDescent="0.25">
      <c r="A23" t="s">
        <v>679</v>
      </c>
      <c r="B23" s="210">
        <v>21</v>
      </c>
      <c r="C23" s="116" t="s">
        <v>30</v>
      </c>
      <c r="D23" s="116" t="s">
        <v>284</v>
      </c>
      <c r="E23" s="211" t="s">
        <v>285</v>
      </c>
      <c r="G23" s="215"/>
    </row>
    <row r="24" spans="1:7" x14ac:dyDescent="0.25">
      <c r="A24" t="s">
        <v>679</v>
      </c>
      <c r="B24" s="210">
        <v>22</v>
      </c>
      <c r="C24" s="116" t="s">
        <v>30</v>
      </c>
      <c r="D24" s="116" t="s">
        <v>450</v>
      </c>
      <c r="E24" s="211" t="s">
        <v>453</v>
      </c>
      <c r="G24" s="215"/>
    </row>
    <row r="25" spans="1:7" x14ac:dyDescent="0.25">
      <c r="A25" t="s">
        <v>679</v>
      </c>
      <c r="B25" s="210">
        <v>23</v>
      </c>
      <c r="C25" s="116" t="s">
        <v>30</v>
      </c>
      <c r="D25" s="116" t="s">
        <v>454</v>
      </c>
      <c r="E25" s="211" t="s">
        <v>456</v>
      </c>
      <c r="G25" s="215"/>
    </row>
    <row r="26" spans="1:7" x14ac:dyDescent="0.25">
      <c r="A26" t="s">
        <v>679</v>
      </c>
      <c r="B26" s="210">
        <v>24</v>
      </c>
      <c r="C26" s="116" t="s">
        <v>94</v>
      </c>
      <c r="D26" s="116" t="s">
        <v>255</v>
      </c>
      <c r="E26" s="211" t="s">
        <v>619</v>
      </c>
      <c r="G26" s="215"/>
    </row>
    <row r="27" spans="1:7" x14ac:dyDescent="0.25">
      <c r="A27" t="s">
        <v>611</v>
      </c>
      <c r="B27" s="213">
        <v>25</v>
      </c>
      <c r="C27" s="143" t="s">
        <v>94</v>
      </c>
      <c r="D27" s="143" t="s">
        <v>335</v>
      </c>
      <c r="E27" s="214" t="s">
        <v>539</v>
      </c>
      <c r="G27" s="215"/>
    </row>
    <row r="28" spans="1:7" x14ac:dyDescent="0.25">
      <c r="A28" t="s">
        <v>679</v>
      </c>
      <c r="B28" s="210">
        <v>26</v>
      </c>
      <c r="C28" s="116" t="s">
        <v>94</v>
      </c>
      <c r="D28" s="116" t="s">
        <v>363</v>
      </c>
      <c r="E28" s="211" t="s">
        <v>364</v>
      </c>
      <c r="G28" s="215"/>
    </row>
    <row r="29" spans="1:7" x14ac:dyDescent="0.25">
      <c r="B29" s="203">
        <v>27</v>
      </c>
      <c r="C29" s="202" t="s">
        <v>94</v>
      </c>
      <c r="D29" s="202" t="s">
        <v>579</v>
      </c>
      <c r="E29" s="204" t="s">
        <v>582</v>
      </c>
      <c r="G29" s="215"/>
    </row>
    <row r="30" spans="1:7" x14ac:dyDescent="0.25">
      <c r="B30" s="203">
        <v>28</v>
      </c>
      <c r="C30" s="202" t="s">
        <v>125</v>
      </c>
      <c r="D30" s="202" t="s">
        <v>320</v>
      </c>
      <c r="E30" s="204" t="s">
        <v>318</v>
      </c>
      <c r="G30" s="215"/>
    </row>
    <row r="31" spans="1:7" x14ac:dyDescent="0.25">
      <c r="B31" s="203">
        <v>29</v>
      </c>
      <c r="C31" s="202" t="s">
        <v>125</v>
      </c>
      <c r="D31" s="202" t="s">
        <v>368</v>
      </c>
      <c r="E31" s="204" t="s">
        <v>369</v>
      </c>
      <c r="G31" s="215"/>
    </row>
    <row r="32" spans="1:7" x14ac:dyDescent="0.25">
      <c r="B32" s="203">
        <v>30</v>
      </c>
      <c r="C32" s="202" t="s">
        <v>106</v>
      </c>
      <c r="D32" s="202" t="s">
        <v>293</v>
      </c>
      <c r="E32" s="204" t="s">
        <v>295</v>
      </c>
      <c r="G32" s="215"/>
    </row>
    <row r="33" spans="1:7" x14ac:dyDescent="0.25">
      <c r="A33" t="s">
        <v>679</v>
      </c>
      <c r="B33" s="210">
        <v>31</v>
      </c>
      <c r="C33" s="116" t="s">
        <v>44</v>
      </c>
      <c r="D33" s="116" t="s">
        <v>216</v>
      </c>
      <c r="E33" s="211" t="s">
        <v>218</v>
      </c>
      <c r="G33" s="215"/>
    </row>
    <row r="34" spans="1:7" x14ac:dyDescent="0.25">
      <c r="A34" t="s">
        <v>679</v>
      </c>
      <c r="B34" s="210">
        <v>32</v>
      </c>
      <c r="C34" s="116" t="s">
        <v>44</v>
      </c>
      <c r="D34" s="116" t="s">
        <v>219</v>
      </c>
      <c r="E34" s="211" t="s">
        <v>650</v>
      </c>
      <c r="G34" s="215"/>
    </row>
    <row r="35" spans="1:7" x14ac:dyDescent="0.25">
      <c r="A35" t="s">
        <v>658</v>
      </c>
      <c r="B35" s="210">
        <v>33</v>
      </c>
      <c r="C35" s="116" t="s">
        <v>44</v>
      </c>
      <c r="D35" s="116" t="s">
        <v>251</v>
      </c>
      <c r="E35" s="211" t="s">
        <v>254</v>
      </c>
      <c r="G35" s="215"/>
    </row>
    <row r="36" spans="1:7" x14ac:dyDescent="0.25">
      <c r="B36" s="203">
        <v>34</v>
      </c>
      <c r="C36" s="202" t="s">
        <v>44</v>
      </c>
      <c r="D36" s="202" t="s">
        <v>262</v>
      </c>
      <c r="E36" s="204" t="s">
        <v>543</v>
      </c>
      <c r="G36" s="215"/>
    </row>
    <row r="37" spans="1:7" x14ac:dyDescent="0.25">
      <c r="A37" t="s">
        <v>679</v>
      </c>
      <c r="B37" s="210">
        <v>35</v>
      </c>
      <c r="C37" s="116" t="s">
        <v>44</v>
      </c>
      <c r="D37" s="116" t="s">
        <v>400</v>
      </c>
      <c r="E37" s="211" t="s">
        <v>161</v>
      </c>
      <c r="G37" s="215"/>
    </row>
    <row r="38" spans="1:7" x14ac:dyDescent="0.25">
      <c r="A38" t="s">
        <v>679</v>
      </c>
      <c r="B38" s="210">
        <v>36</v>
      </c>
      <c r="C38" s="116" t="s">
        <v>44</v>
      </c>
      <c r="D38" s="116" t="s">
        <v>652</v>
      </c>
      <c r="E38" s="211" t="s">
        <v>620</v>
      </c>
      <c r="G38" s="215"/>
    </row>
    <row r="39" spans="1:7" x14ac:dyDescent="0.25">
      <c r="A39" t="s">
        <v>611</v>
      </c>
      <c r="B39" s="213">
        <v>37</v>
      </c>
      <c r="C39" s="143" t="s">
        <v>44</v>
      </c>
      <c r="D39" s="143" t="s">
        <v>408</v>
      </c>
      <c r="E39" s="214" t="s">
        <v>409</v>
      </c>
      <c r="G39" s="215"/>
    </row>
    <row r="40" spans="1:7" x14ac:dyDescent="0.25">
      <c r="A40" t="s">
        <v>611</v>
      </c>
      <c r="B40" s="213">
        <v>38</v>
      </c>
      <c r="C40" s="143" t="s">
        <v>44</v>
      </c>
      <c r="D40" s="143" t="s">
        <v>653</v>
      </c>
      <c r="E40" s="214" t="s">
        <v>413</v>
      </c>
      <c r="G40" s="215"/>
    </row>
    <row r="41" spans="1:7" x14ac:dyDescent="0.25">
      <c r="A41" t="s">
        <v>611</v>
      </c>
      <c r="B41" s="213">
        <v>39</v>
      </c>
      <c r="C41" s="143" t="s">
        <v>44</v>
      </c>
      <c r="D41" s="143" t="s">
        <v>414</v>
      </c>
      <c r="E41" s="214" t="s">
        <v>544</v>
      </c>
      <c r="G41" s="215"/>
    </row>
    <row r="42" spans="1:7" x14ac:dyDescent="0.25">
      <c r="A42" t="s">
        <v>611</v>
      </c>
      <c r="B42" s="213">
        <v>40</v>
      </c>
      <c r="C42" s="143" t="s">
        <v>44</v>
      </c>
      <c r="D42" s="143" t="s">
        <v>416</v>
      </c>
      <c r="E42" s="214" t="s">
        <v>417</v>
      </c>
      <c r="G42" s="215"/>
    </row>
    <row r="43" spans="1:7" x14ac:dyDescent="0.25">
      <c r="A43" t="s">
        <v>611</v>
      </c>
      <c r="B43" s="213">
        <v>41</v>
      </c>
      <c r="C43" s="143" t="s">
        <v>44</v>
      </c>
      <c r="D43" s="143" t="s">
        <v>490</v>
      </c>
      <c r="E43" s="214" t="s">
        <v>493</v>
      </c>
      <c r="G43" s="215"/>
    </row>
    <row r="44" spans="1:7" x14ac:dyDescent="0.25">
      <c r="A44" t="s">
        <v>611</v>
      </c>
      <c r="B44" s="213">
        <v>42</v>
      </c>
      <c r="C44" s="143" t="s">
        <v>44</v>
      </c>
      <c r="D44" s="143" t="s">
        <v>516</v>
      </c>
      <c r="E44" s="214" t="s">
        <v>519</v>
      </c>
      <c r="G44" s="215"/>
    </row>
    <row r="45" spans="1:7" x14ac:dyDescent="0.25">
      <c r="A45" t="s">
        <v>611</v>
      </c>
      <c r="B45" s="213">
        <v>43</v>
      </c>
      <c r="C45" s="143" t="s">
        <v>44</v>
      </c>
      <c r="D45" s="143" t="s">
        <v>520</v>
      </c>
      <c r="E45" s="214" t="s">
        <v>521</v>
      </c>
      <c r="G45" s="215"/>
    </row>
    <row r="46" spans="1:7" x14ac:dyDescent="0.25">
      <c r="B46" s="203">
        <v>44</v>
      </c>
      <c r="C46" s="202" t="s">
        <v>151</v>
      </c>
      <c r="D46" s="202" t="s">
        <v>286</v>
      </c>
      <c r="E46" s="204" t="s">
        <v>288</v>
      </c>
      <c r="G46" s="215"/>
    </row>
    <row r="47" spans="1:7" x14ac:dyDescent="0.25">
      <c r="B47" s="203">
        <v>45</v>
      </c>
      <c r="C47" s="202" t="s">
        <v>151</v>
      </c>
      <c r="D47" s="202" t="s">
        <v>289</v>
      </c>
      <c r="E47" s="204" t="s">
        <v>290</v>
      </c>
      <c r="G47" s="215"/>
    </row>
    <row r="48" spans="1:7" x14ac:dyDescent="0.25">
      <c r="B48" s="203">
        <v>46</v>
      </c>
      <c r="C48" s="202" t="s">
        <v>151</v>
      </c>
      <c r="D48" s="202" t="s">
        <v>291</v>
      </c>
      <c r="E48" s="204" t="s">
        <v>292</v>
      </c>
      <c r="G48" s="215"/>
    </row>
    <row r="49" spans="1:7" x14ac:dyDescent="0.25">
      <c r="A49" t="s">
        <v>679</v>
      </c>
      <c r="B49" s="210">
        <v>47</v>
      </c>
      <c r="C49" s="116" t="s">
        <v>151</v>
      </c>
      <c r="D49" s="116" t="s">
        <v>569</v>
      </c>
      <c r="E49" s="211" t="s">
        <v>571</v>
      </c>
      <c r="G49" s="215"/>
    </row>
    <row r="50" spans="1:7" x14ac:dyDescent="0.25">
      <c r="A50" t="s">
        <v>611</v>
      </c>
      <c r="B50" s="213">
        <v>48</v>
      </c>
      <c r="C50" s="143" t="s">
        <v>159</v>
      </c>
      <c r="D50" s="143" t="s">
        <v>628</v>
      </c>
      <c r="E50" s="214" t="s">
        <v>631</v>
      </c>
      <c r="G50" s="215"/>
    </row>
    <row r="51" spans="1:7" x14ac:dyDescent="0.25">
      <c r="A51" t="s">
        <v>679</v>
      </c>
      <c r="B51" s="210">
        <v>49</v>
      </c>
      <c r="C51" s="116" t="s">
        <v>447</v>
      </c>
      <c r="D51" s="116" t="s">
        <v>445</v>
      </c>
      <c r="E51" s="211" t="s">
        <v>449</v>
      </c>
      <c r="G51" s="215"/>
    </row>
    <row r="52" spans="1:7" x14ac:dyDescent="0.25">
      <c r="A52" t="s">
        <v>679</v>
      </c>
      <c r="B52" s="210">
        <v>50</v>
      </c>
      <c r="C52" s="116" t="s">
        <v>71</v>
      </c>
      <c r="D52" s="116" t="s">
        <v>248</v>
      </c>
      <c r="E52" s="211" t="s">
        <v>250</v>
      </c>
      <c r="G52" s="215"/>
    </row>
    <row r="53" spans="1:7" x14ac:dyDescent="0.25">
      <c r="A53" t="s">
        <v>679</v>
      </c>
      <c r="B53" s="210">
        <v>51</v>
      </c>
      <c r="C53" s="116" t="s">
        <v>71</v>
      </c>
      <c r="D53" s="116" t="s">
        <v>296</v>
      </c>
      <c r="E53" s="211" t="s">
        <v>621</v>
      </c>
      <c r="G53" s="215"/>
    </row>
    <row r="54" spans="1:7" x14ac:dyDescent="0.25">
      <c r="A54" t="s">
        <v>679</v>
      </c>
      <c r="B54" s="210">
        <v>52</v>
      </c>
      <c r="C54" s="116" t="s">
        <v>71</v>
      </c>
      <c r="D54" s="116" t="s">
        <v>561</v>
      </c>
      <c r="E54" s="211" t="s">
        <v>563</v>
      </c>
      <c r="G54" s="215"/>
    </row>
    <row r="55" spans="1:7" x14ac:dyDescent="0.25">
      <c r="A55" t="s">
        <v>679</v>
      </c>
      <c r="B55" s="210">
        <v>53</v>
      </c>
      <c r="C55" s="116" t="s">
        <v>71</v>
      </c>
      <c r="D55" s="116" t="s">
        <v>564</v>
      </c>
      <c r="E55" s="211" t="s">
        <v>616</v>
      </c>
      <c r="G55" s="215"/>
    </row>
    <row r="56" spans="1:7" x14ac:dyDescent="0.25">
      <c r="B56" s="203">
        <v>54</v>
      </c>
      <c r="C56" s="202" t="s">
        <v>56</v>
      </c>
      <c r="D56" s="202" t="s">
        <v>220</v>
      </c>
      <c r="E56" s="204" t="s">
        <v>542</v>
      </c>
      <c r="G56" s="215"/>
    </row>
    <row r="57" spans="1:7" x14ac:dyDescent="0.25">
      <c r="B57" s="203">
        <v>55</v>
      </c>
      <c r="C57" s="202" t="s">
        <v>56</v>
      </c>
      <c r="D57" s="202" t="s">
        <v>222</v>
      </c>
      <c r="E57" s="204" t="s">
        <v>542</v>
      </c>
      <c r="G57" s="215"/>
    </row>
    <row r="58" spans="1:7" x14ac:dyDescent="0.25">
      <c r="B58" s="203">
        <v>56</v>
      </c>
      <c r="C58" s="202" t="s">
        <v>56</v>
      </c>
      <c r="D58" s="202" t="s">
        <v>331</v>
      </c>
      <c r="E58" s="204" t="s">
        <v>333</v>
      </c>
      <c r="G58" s="215"/>
    </row>
    <row r="59" spans="1:7" x14ac:dyDescent="0.25">
      <c r="B59" s="203">
        <v>57</v>
      </c>
      <c r="C59" s="202" t="s">
        <v>56</v>
      </c>
      <c r="D59" s="202" t="s">
        <v>341</v>
      </c>
      <c r="E59" s="204" t="s">
        <v>342</v>
      </c>
      <c r="G59" s="215"/>
    </row>
    <row r="60" spans="1:7" x14ac:dyDescent="0.25">
      <c r="B60" s="203">
        <v>58</v>
      </c>
      <c r="C60" s="202" t="s">
        <v>56</v>
      </c>
      <c r="D60" s="202" t="s">
        <v>654</v>
      </c>
      <c r="E60" s="204" t="s">
        <v>348</v>
      </c>
      <c r="G60" s="215"/>
    </row>
    <row r="61" spans="1:7" x14ac:dyDescent="0.25">
      <c r="B61" s="203">
        <v>59</v>
      </c>
      <c r="C61" s="202" t="s">
        <v>56</v>
      </c>
      <c r="D61" s="202" t="s">
        <v>349</v>
      </c>
      <c r="E61" s="204" t="s">
        <v>350</v>
      </c>
      <c r="G61" s="215"/>
    </row>
    <row r="62" spans="1:7" x14ac:dyDescent="0.25">
      <c r="A62" t="s">
        <v>679</v>
      </c>
      <c r="B62" s="210">
        <v>60</v>
      </c>
      <c r="C62" s="116" t="s">
        <v>56</v>
      </c>
      <c r="D62" s="116" t="s">
        <v>457</v>
      </c>
      <c r="E62" s="211" t="s">
        <v>459</v>
      </c>
      <c r="G62" s="215"/>
    </row>
    <row r="63" spans="1:7" x14ac:dyDescent="0.25">
      <c r="A63" t="s">
        <v>679</v>
      </c>
      <c r="B63" s="210">
        <v>61</v>
      </c>
      <c r="C63" s="116" t="s">
        <v>56</v>
      </c>
      <c r="D63" s="116" t="s">
        <v>460</v>
      </c>
      <c r="E63" s="211" t="s">
        <v>461</v>
      </c>
      <c r="G63" s="215"/>
    </row>
    <row r="64" spans="1:7" x14ac:dyDescent="0.25">
      <c r="B64" s="203">
        <v>62</v>
      </c>
      <c r="C64" s="202" t="s">
        <v>56</v>
      </c>
      <c r="D64" s="202" t="s">
        <v>577</v>
      </c>
      <c r="E64" s="204" t="s">
        <v>622</v>
      </c>
      <c r="G64" s="215"/>
    </row>
    <row r="65" spans="1:7" x14ac:dyDescent="0.25">
      <c r="A65" t="s">
        <v>679</v>
      </c>
      <c r="B65" s="210">
        <v>63</v>
      </c>
      <c r="C65" s="116" t="s">
        <v>56</v>
      </c>
      <c r="D65" s="116" t="s">
        <v>639</v>
      </c>
      <c r="E65" s="211" t="s">
        <v>647</v>
      </c>
      <c r="G65" s="215"/>
    </row>
    <row r="66" spans="1:7" x14ac:dyDescent="0.25">
      <c r="A66" t="s">
        <v>679</v>
      </c>
      <c r="B66" s="246">
        <v>64</v>
      </c>
      <c r="C66" s="247" t="s">
        <v>56</v>
      </c>
      <c r="D66" s="247" t="s">
        <v>642</v>
      </c>
      <c r="E66" s="248" t="s">
        <v>643</v>
      </c>
      <c r="G66" s="215"/>
    </row>
    <row r="67" spans="1:7" x14ac:dyDescent="0.25">
      <c r="B67" s="207">
        <v>65</v>
      </c>
      <c r="C67" s="208" t="s">
        <v>44</v>
      </c>
      <c r="D67" s="208" t="s">
        <v>215</v>
      </c>
      <c r="E67" s="209" t="s">
        <v>214</v>
      </c>
    </row>
    <row r="68" spans="1:7" x14ac:dyDescent="0.25">
      <c r="A68" t="s">
        <v>679</v>
      </c>
      <c r="B68" s="246">
        <v>66</v>
      </c>
      <c r="C68" s="116" t="s">
        <v>151</v>
      </c>
      <c r="D68" s="247" t="s">
        <v>565</v>
      </c>
      <c r="E68" s="248" t="s">
        <v>568</v>
      </c>
    </row>
  </sheetData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45" r:id="rId42"/>
    <hyperlink ref="E44" r:id="rId43"/>
    <hyperlink ref="E46" r:id="rId44"/>
    <hyperlink ref="E47" r:id="rId45"/>
    <hyperlink ref="E48" r:id="rId46"/>
    <hyperlink ref="E49" r:id="rId47"/>
    <hyperlink ref="E50" r:id="rId48"/>
    <hyperlink ref="E51" r:id="rId49"/>
    <hyperlink ref="E52" r:id="rId50"/>
    <hyperlink ref="E53" r:id="rId51"/>
    <hyperlink ref="E54" r:id="rId52"/>
    <hyperlink ref="E55" r:id="rId53"/>
    <hyperlink ref="E57" r:id="rId54"/>
    <hyperlink ref="E56" r:id="rId55"/>
    <hyperlink ref="E58" r:id="rId56"/>
    <hyperlink ref="E59" r:id="rId57"/>
    <hyperlink ref="E60" r:id="rId58"/>
    <hyperlink ref="E61" r:id="rId59"/>
    <hyperlink ref="E62" r:id="rId60"/>
    <hyperlink ref="E63" r:id="rId61"/>
    <hyperlink ref="E66" r:id="rId62"/>
    <hyperlink ref="E65" r:id="rId63"/>
    <hyperlink ref="E64" r:id="rId64"/>
    <hyperlink ref="E67" r:id="rId65"/>
    <hyperlink ref="E68" r:id="rId66"/>
  </hyperlinks>
  <pageMargins left="0.7" right="0.7" top="0.75" bottom="0.75" header="0.3" footer="0.3"/>
  <tableParts count="1">
    <tablePart r:id="rId6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C15" sqref="C15:C16"/>
    </sheetView>
  </sheetViews>
  <sheetFormatPr defaultRowHeight="15" x14ac:dyDescent="0.25"/>
  <cols>
    <col min="2" max="2" width="23.28515625" bestFit="1" customWidth="1"/>
  </cols>
  <sheetData>
    <row r="2" spans="1:3" x14ac:dyDescent="0.25">
      <c r="A2">
        <v>1</v>
      </c>
      <c r="B2" t="s">
        <v>236</v>
      </c>
    </row>
    <row r="3" spans="1:3" x14ac:dyDescent="0.25">
      <c r="A3">
        <v>2</v>
      </c>
      <c r="B3" t="s">
        <v>216</v>
      </c>
    </row>
    <row r="4" spans="1:3" x14ac:dyDescent="0.25">
      <c r="A4">
        <v>3</v>
      </c>
      <c r="B4" t="s">
        <v>229</v>
      </c>
    </row>
    <row r="5" spans="1:3" x14ac:dyDescent="0.25">
      <c r="A5">
        <v>4</v>
      </c>
      <c r="B5" t="s">
        <v>526</v>
      </c>
    </row>
    <row r="6" spans="1:3" x14ac:dyDescent="0.25">
      <c r="A6">
        <v>5</v>
      </c>
      <c r="B6" t="s">
        <v>438</v>
      </c>
    </row>
    <row r="7" spans="1:3" x14ac:dyDescent="0.25">
      <c r="A7">
        <v>6</v>
      </c>
      <c r="B7" t="s">
        <v>219</v>
      </c>
    </row>
    <row r="8" spans="1:3" x14ac:dyDescent="0.25">
      <c r="A8">
        <v>7</v>
      </c>
      <c r="B8" t="s">
        <v>227</v>
      </c>
    </row>
    <row r="9" spans="1:3" x14ac:dyDescent="0.25">
      <c r="A9">
        <v>8</v>
      </c>
      <c r="B9" t="s">
        <v>594</v>
      </c>
    </row>
    <row r="10" spans="1:3" x14ac:dyDescent="0.25">
      <c r="A10">
        <v>9</v>
      </c>
      <c r="B10" t="s">
        <v>311</v>
      </c>
    </row>
    <row r="11" spans="1:3" x14ac:dyDescent="0.25">
      <c r="A11">
        <v>10</v>
      </c>
      <c r="B11" t="s">
        <v>634</v>
      </c>
    </row>
    <row r="12" spans="1:3" x14ac:dyDescent="0.25">
      <c r="A12">
        <v>11</v>
      </c>
      <c r="B12" t="s">
        <v>450</v>
      </c>
    </row>
    <row r="13" spans="1:3" x14ac:dyDescent="0.25">
      <c r="A13">
        <v>12</v>
      </c>
      <c r="B13" t="s">
        <v>225</v>
      </c>
    </row>
    <row r="14" spans="1:3" x14ac:dyDescent="0.25">
      <c r="A14">
        <v>13</v>
      </c>
      <c r="B14" t="s">
        <v>522</v>
      </c>
    </row>
    <row r="15" spans="1:3" x14ac:dyDescent="0.25">
      <c r="A15">
        <v>14</v>
      </c>
      <c r="B15" t="s">
        <v>401</v>
      </c>
      <c r="C15" t="s">
        <v>659</v>
      </c>
    </row>
    <row r="16" spans="1:3" x14ac:dyDescent="0.25">
      <c r="A16">
        <v>15</v>
      </c>
      <c r="B16" t="s">
        <v>262</v>
      </c>
      <c r="C16" t="s">
        <v>659</v>
      </c>
    </row>
    <row r="17" spans="1:2" x14ac:dyDescent="0.25">
      <c r="A17">
        <v>16</v>
      </c>
      <c r="B17" t="s">
        <v>454</v>
      </c>
    </row>
    <row r="18" spans="1:2" x14ac:dyDescent="0.25">
      <c r="A18">
        <v>17</v>
      </c>
      <c r="B18" t="s">
        <v>445</v>
      </c>
    </row>
    <row r="19" spans="1:2" x14ac:dyDescent="0.25">
      <c r="A19">
        <v>18</v>
      </c>
      <c r="B19" t="s">
        <v>241</v>
      </c>
    </row>
    <row r="20" spans="1:2" x14ac:dyDescent="0.25">
      <c r="A20">
        <v>19</v>
      </c>
      <c r="B20" t="s">
        <v>583</v>
      </c>
    </row>
    <row r="21" spans="1:2" x14ac:dyDescent="0.25">
      <c r="A21">
        <v>20</v>
      </c>
      <c r="B21" t="s">
        <v>554</v>
      </c>
    </row>
    <row r="22" spans="1:2" x14ac:dyDescent="0.25">
      <c r="A22">
        <v>21</v>
      </c>
      <c r="B22" t="s">
        <v>251</v>
      </c>
    </row>
    <row r="23" spans="1:2" x14ac:dyDescent="0.25">
      <c r="A23">
        <v>22</v>
      </c>
      <c r="B23" t="s">
        <v>551</v>
      </c>
    </row>
    <row r="24" spans="1:2" x14ac:dyDescent="0.25">
      <c r="A24">
        <v>23</v>
      </c>
      <c r="B24" t="s">
        <v>363</v>
      </c>
    </row>
    <row r="25" spans="1:2" x14ac:dyDescent="0.25">
      <c r="A25">
        <v>24</v>
      </c>
      <c r="B25" t="s">
        <v>660</v>
      </c>
    </row>
    <row r="26" spans="1:2" x14ac:dyDescent="0.25">
      <c r="A26">
        <v>25</v>
      </c>
      <c r="B26" t="s">
        <v>669</v>
      </c>
    </row>
    <row r="27" spans="1:2" x14ac:dyDescent="0.25">
      <c r="A27">
        <v>26</v>
      </c>
      <c r="B27" t="s">
        <v>255</v>
      </c>
    </row>
    <row r="28" spans="1:2" x14ac:dyDescent="0.25">
      <c r="A28">
        <v>27</v>
      </c>
      <c r="B28" t="s">
        <v>280</v>
      </c>
    </row>
    <row r="29" spans="1:2" x14ac:dyDescent="0.25">
      <c r="A29">
        <v>28</v>
      </c>
      <c r="B29" t="s">
        <v>284</v>
      </c>
    </row>
    <row r="30" spans="1:2" x14ac:dyDescent="0.25">
      <c r="A30">
        <v>29</v>
      </c>
      <c r="B30" t="s">
        <v>296</v>
      </c>
    </row>
    <row r="31" spans="1:2" x14ac:dyDescent="0.25">
      <c r="A31">
        <v>30</v>
      </c>
      <c r="B31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"/>
  <sheetViews>
    <sheetView topLeftCell="A2" workbookViewId="0">
      <selection activeCell="O30" sqref="O30"/>
    </sheetView>
  </sheetViews>
  <sheetFormatPr defaultRowHeight="15" x14ac:dyDescent="0.25"/>
  <cols>
    <col min="2" max="2" width="16.5703125" customWidth="1"/>
    <col min="5" max="5" width="9.140625" customWidth="1"/>
  </cols>
  <sheetData>
    <row r="2" spans="2:9" x14ac:dyDescent="0.25">
      <c r="B2" s="347" t="s">
        <v>785</v>
      </c>
      <c r="C2" s="347"/>
      <c r="E2" s="348" t="s">
        <v>820</v>
      </c>
      <c r="F2" s="348"/>
      <c r="G2" s="348"/>
      <c r="H2" s="348"/>
      <c r="I2" s="348"/>
    </row>
    <row r="3" spans="2:9" x14ac:dyDescent="0.25">
      <c r="B3" s="202" t="s">
        <v>784</v>
      </c>
      <c r="C3" s="202" t="s">
        <v>30</v>
      </c>
    </row>
    <row r="4" spans="2:9" x14ac:dyDescent="0.25">
      <c r="B4" s="202" t="s">
        <v>454</v>
      </c>
      <c r="C4" s="202" t="s">
        <v>30</v>
      </c>
    </row>
    <row r="5" spans="2:9" x14ac:dyDescent="0.25">
      <c r="B5" s="202" t="s">
        <v>373</v>
      </c>
      <c r="C5" s="202" t="s">
        <v>71</v>
      </c>
    </row>
    <row r="6" spans="2:9" x14ac:dyDescent="0.25">
      <c r="B6" s="325" t="s">
        <v>763</v>
      </c>
      <c r="C6" s="325" t="s">
        <v>596</v>
      </c>
    </row>
  </sheetData>
  <mergeCells count="2">
    <mergeCell ref="B2:C2"/>
    <mergeCell ref="E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F19"/>
  <sheetViews>
    <sheetView workbookViewId="0">
      <selection activeCell="E19" sqref="E19"/>
    </sheetView>
  </sheetViews>
  <sheetFormatPr defaultRowHeight="15" x14ac:dyDescent="0.25"/>
  <cols>
    <col min="3" max="3" width="18.7109375" bestFit="1" customWidth="1"/>
    <col min="5" max="5" width="35.85546875" bestFit="1" customWidth="1"/>
    <col min="6" max="6" width="79.5703125" bestFit="1" customWidth="1"/>
  </cols>
  <sheetData>
    <row r="2" spans="3:6" ht="21" x14ac:dyDescent="0.35">
      <c r="C2" s="349" t="s">
        <v>11</v>
      </c>
      <c r="D2" s="348"/>
      <c r="E2" s="348"/>
      <c r="F2" s="348"/>
    </row>
    <row r="4" spans="3:6" x14ac:dyDescent="0.25">
      <c r="C4" s="205" t="s">
        <v>656</v>
      </c>
      <c r="D4" s="206" t="s">
        <v>823</v>
      </c>
      <c r="E4" s="206" t="s">
        <v>824</v>
      </c>
      <c r="F4" s="272" t="s">
        <v>825</v>
      </c>
    </row>
    <row r="5" spans="3:6" x14ac:dyDescent="0.25">
      <c r="C5" s="203" t="s">
        <v>393</v>
      </c>
      <c r="D5" s="202" t="s">
        <v>238</v>
      </c>
      <c r="E5" s="202" t="s">
        <v>237</v>
      </c>
      <c r="F5" s="273" t="s">
        <v>633</v>
      </c>
    </row>
    <row r="6" spans="3:6" x14ac:dyDescent="0.25">
      <c r="C6" s="203" t="s">
        <v>251</v>
      </c>
      <c r="D6" s="202" t="s">
        <v>44</v>
      </c>
      <c r="E6" s="202" t="s">
        <v>252</v>
      </c>
      <c r="F6" s="273" t="s">
        <v>658</v>
      </c>
    </row>
    <row r="7" spans="3:6" x14ac:dyDescent="0.25">
      <c r="C7" s="203" t="s">
        <v>682</v>
      </c>
      <c r="D7" s="202" t="s">
        <v>145</v>
      </c>
      <c r="E7" s="202" t="s">
        <v>143</v>
      </c>
      <c r="F7" s="273" t="s">
        <v>826</v>
      </c>
    </row>
    <row r="8" spans="3:6" x14ac:dyDescent="0.25">
      <c r="C8" s="203" t="s">
        <v>814</v>
      </c>
      <c r="D8" s="202" t="s">
        <v>44</v>
      </c>
      <c r="E8" s="202" t="s">
        <v>252</v>
      </c>
      <c r="F8" s="273" t="s">
        <v>815</v>
      </c>
    </row>
    <row r="9" spans="3:6" x14ac:dyDescent="0.25">
      <c r="C9" s="203" t="s">
        <v>724</v>
      </c>
      <c r="D9" s="202" t="s">
        <v>44</v>
      </c>
      <c r="E9" s="202" t="s">
        <v>309</v>
      </c>
      <c r="F9" s="273" t="s">
        <v>808</v>
      </c>
    </row>
    <row r="10" spans="3:6" x14ac:dyDescent="0.25">
      <c r="C10" s="203" t="s">
        <v>821</v>
      </c>
      <c r="D10" s="202" t="s">
        <v>71</v>
      </c>
      <c r="E10" s="202" t="s">
        <v>661</v>
      </c>
      <c r="F10" s="273" t="s">
        <v>808</v>
      </c>
    </row>
    <row r="11" spans="3:6" x14ac:dyDescent="0.25">
      <c r="C11" s="203" t="s">
        <v>669</v>
      </c>
      <c r="D11" s="202" t="s">
        <v>71</v>
      </c>
      <c r="E11" s="202" t="s">
        <v>661</v>
      </c>
      <c r="F11" s="273" t="s">
        <v>808</v>
      </c>
    </row>
    <row r="12" spans="3:6" x14ac:dyDescent="0.25">
      <c r="C12" s="203" t="s">
        <v>828</v>
      </c>
      <c r="D12" s="202" t="s">
        <v>71</v>
      </c>
      <c r="E12" s="202" t="s">
        <v>273</v>
      </c>
      <c r="F12" s="273" t="s">
        <v>829</v>
      </c>
    </row>
    <row r="13" spans="3:6" x14ac:dyDescent="0.25">
      <c r="C13" s="203" t="s">
        <v>751</v>
      </c>
      <c r="D13" s="202" t="s">
        <v>125</v>
      </c>
      <c r="E13" s="202" t="s">
        <v>128</v>
      </c>
      <c r="F13" s="273" t="s">
        <v>808</v>
      </c>
    </row>
    <row r="14" spans="3:6" x14ac:dyDescent="0.25">
      <c r="C14" s="203"/>
      <c r="D14" s="202"/>
      <c r="E14" s="202"/>
      <c r="F14" s="273"/>
    </row>
    <row r="15" spans="3:6" x14ac:dyDescent="0.25">
      <c r="C15" s="203"/>
      <c r="D15" s="202"/>
      <c r="E15" s="202"/>
      <c r="F15" s="273"/>
    </row>
    <row r="16" spans="3:6" x14ac:dyDescent="0.25">
      <c r="C16" s="203"/>
      <c r="D16" s="202"/>
      <c r="E16" s="202"/>
      <c r="F16" s="273"/>
    </row>
    <row r="17" spans="3:6" x14ac:dyDescent="0.25">
      <c r="C17" s="203"/>
      <c r="D17" s="202"/>
      <c r="E17" s="202"/>
      <c r="F17" s="273"/>
    </row>
    <row r="18" spans="3:6" x14ac:dyDescent="0.25">
      <c r="C18" s="203"/>
      <c r="D18" s="202"/>
      <c r="E18" s="202"/>
      <c r="F18" s="273"/>
    </row>
    <row r="19" spans="3:6" x14ac:dyDescent="0.25">
      <c r="C19" s="207"/>
      <c r="D19" s="208"/>
      <c r="E19" s="208"/>
      <c r="F19" s="271"/>
    </row>
  </sheetData>
  <mergeCells count="1">
    <mergeCell ref="C2:F2"/>
  </mergeCells>
  <pageMargins left="0.7" right="0.7" top="0.75" bottom="0.75" header="0.3" footer="0.3"/>
  <pageSetup paperSize="9" scale="8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topLeftCell="A60" workbookViewId="0">
      <selection activeCell="G79" sqref="G79"/>
    </sheetView>
  </sheetViews>
  <sheetFormatPr defaultRowHeight="15" x14ac:dyDescent="0.25"/>
  <cols>
    <col min="4" max="4" width="23.140625" bestFit="1" customWidth="1"/>
    <col min="5" max="5" width="6.7109375" customWidth="1"/>
    <col min="6" max="6" width="51" customWidth="1"/>
  </cols>
  <sheetData>
    <row r="1" spans="1:26" x14ac:dyDescent="0.25">
      <c r="A1" s="285"/>
      <c r="B1" s="285"/>
      <c r="C1" s="285"/>
      <c r="D1" s="292"/>
      <c r="E1" s="285"/>
      <c r="F1" s="280"/>
      <c r="G1" s="285"/>
      <c r="H1" s="281"/>
      <c r="I1" s="280"/>
      <c r="J1" s="285"/>
      <c r="K1" s="285"/>
      <c r="L1" s="285"/>
      <c r="M1" s="280"/>
      <c r="N1" s="285"/>
      <c r="O1" s="285"/>
      <c r="P1" s="281"/>
      <c r="Q1" s="283"/>
      <c r="R1" s="285"/>
      <c r="S1" s="285"/>
      <c r="T1" s="281"/>
      <c r="U1" s="285"/>
      <c r="V1" s="285"/>
      <c r="W1" s="280"/>
      <c r="X1" s="285"/>
      <c r="Y1" s="285"/>
      <c r="Z1" s="280"/>
    </row>
    <row r="2" spans="1:26" x14ac:dyDescent="0.25">
      <c r="A2" s="286"/>
      <c r="B2" s="286"/>
      <c r="C2" s="287"/>
      <c r="D2" s="287"/>
      <c r="E2" s="287"/>
      <c r="F2" s="285"/>
      <c r="G2" s="287"/>
      <c r="H2" s="286"/>
      <c r="I2" s="285"/>
      <c r="J2" s="281"/>
      <c r="K2" s="285"/>
      <c r="L2" s="288"/>
      <c r="N2" s="288"/>
      <c r="P2" s="288"/>
      <c r="R2" s="288"/>
      <c r="T2" s="288"/>
      <c r="U2" s="285"/>
      <c r="V2" s="285"/>
      <c r="W2" s="280"/>
      <c r="X2" s="285"/>
      <c r="Y2" s="285"/>
      <c r="Z2" s="280"/>
    </row>
    <row r="3" spans="1:26" x14ac:dyDescent="0.25">
      <c r="A3" s="285"/>
      <c r="B3" s="285"/>
      <c r="C3" s="285"/>
      <c r="D3" s="285"/>
      <c r="E3" s="285"/>
      <c r="F3" s="280"/>
      <c r="G3" s="285"/>
      <c r="H3" s="281"/>
      <c r="I3" s="285"/>
      <c r="J3" s="281"/>
      <c r="K3" s="279"/>
      <c r="L3" s="285"/>
      <c r="M3" s="280"/>
      <c r="N3" s="285"/>
      <c r="O3" s="280"/>
      <c r="P3" s="285"/>
      <c r="Q3" s="281"/>
      <c r="R3" s="285"/>
      <c r="S3" s="280"/>
      <c r="T3" s="285"/>
      <c r="U3" s="285"/>
      <c r="V3" s="285"/>
      <c r="W3" s="280"/>
      <c r="X3" s="285"/>
      <c r="Y3" s="285"/>
      <c r="Z3" s="280"/>
    </row>
    <row r="4" spans="1:26" x14ac:dyDescent="0.25">
      <c r="A4" s="281"/>
      <c r="B4" s="281"/>
      <c r="C4" s="285"/>
      <c r="D4" s="285"/>
      <c r="E4" s="288"/>
      <c r="F4" s="279"/>
      <c r="G4" s="287"/>
      <c r="H4" s="286"/>
      <c r="I4" s="287"/>
      <c r="J4" s="286"/>
      <c r="L4" s="288"/>
      <c r="N4" s="288"/>
      <c r="P4" s="288"/>
      <c r="R4" s="288"/>
      <c r="T4" s="288"/>
      <c r="U4" s="285"/>
      <c r="V4" s="285"/>
      <c r="W4" s="280"/>
      <c r="X4" s="285"/>
      <c r="Y4" s="285"/>
      <c r="Z4" s="280"/>
    </row>
    <row r="5" spans="1:26" ht="60" customHeight="1" x14ac:dyDescent="0.25">
      <c r="A5" s="284"/>
      <c r="B5" s="284"/>
      <c r="C5" s="285"/>
      <c r="D5" s="285"/>
      <c r="E5" s="288"/>
      <c r="G5" s="288"/>
      <c r="H5" s="284"/>
      <c r="I5" s="302"/>
      <c r="J5" s="290"/>
      <c r="K5" s="279"/>
      <c r="L5" s="285"/>
      <c r="M5" s="280"/>
      <c r="N5" s="285"/>
      <c r="O5" s="280"/>
      <c r="P5" s="285"/>
      <c r="Q5" s="281"/>
      <c r="R5" s="285"/>
      <c r="S5" s="280"/>
      <c r="T5" s="285"/>
      <c r="U5" s="285"/>
      <c r="V5" s="285"/>
      <c r="W5" s="280"/>
      <c r="X5" s="285"/>
      <c r="Y5" s="285"/>
      <c r="Z5" s="280"/>
    </row>
    <row r="6" spans="1:26" x14ac:dyDescent="0.25">
      <c r="A6" s="281"/>
      <c r="B6" s="281"/>
      <c r="C6" s="299"/>
      <c r="D6" s="299"/>
      <c r="E6" s="299"/>
      <c r="F6" s="300"/>
      <c r="G6" s="285"/>
      <c r="H6" s="281"/>
      <c r="I6" s="285"/>
      <c r="J6" s="281"/>
      <c r="L6" s="288"/>
      <c r="N6" s="288"/>
      <c r="P6" s="288"/>
      <c r="R6" s="288"/>
      <c r="T6" s="288"/>
      <c r="U6" s="285"/>
      <c r="V6" s="285"/>
      <c r="W6" s="280"/>
      <c r="X6" s="285"/>
      <c r="Y6" s="285"/>
      <c r="Z6" s="280"/>
    </row>
    <row r="7" spans="1:26" ht="18.75" x14ac:dyDescent="0.3">
      <c r="A7" s="285"/>
      <c r="B7" s="279"/>
      <c r="C7" s="350" t="s">
        <v>836</v>
      </c>
      <c r="D7" s="350"/>
      <c r="E7" s="350"/>
      <c r="F7" s="350"/>
      <c r="G7" s="291"/>
      <c r="H7" s="286"/>
      <c r="I7" s="285"/>
      <c r="J7" s="281"/>
      <c r="K7" s="279"/>
      <c r="L7" s="285"/>
      <c r="M7" s="280"/>
      <c r="N7" s="285"/>
      <c r="O7" s="280"/>
      <c r="P7" s="285"/>
      <c r="Q7" s="281"/>
      <c r="R7" s="285"/>
      <c r="S7" s="280"/>
      <c r="T7" s="285"/>
      <c r="U7" s="285"/>
      <c r="V7" s="285"/>
      <c r="W7" s="280"/>
      <c r="X7" s="285"/>
      <c r="Y7" s="285"/>
      <c r="Z7" s="280"/>
    </row>
    <row r="8" spans="1:26" x14ac:dyDescent="0.25">
      <c r="A8" s="286"/>
      <c r="B8" s="286"/>
      <c r="C8" s="275" t="s">
        <v>738</v>
      </c>
      <c r="D8" s="275" t="s">
        <v>827</v>
      </c>
      <c r="E8" s="275" t="s">
        <v>8</v>
      </c>
      <c r="F8" s="301" t="s">
        <v>756</v>
      </c>
      <c r="G8" s="281"/>
      <c r="H8" s="281"/>
      <c r="I8" s="285"/>
      <c r="J8" s="281"/>
      <c r="K8" s="279"/>
      <c r="L8" s="285"/>
      <c r="M8" s="280"/>
      <c r="N8" s="285"/>
      <c r="O8" s="280"/>
      <c r="P8" s="285"/>
      <c r="Q8" s="281"/>
      <c r="R8" s="285"/>
      <c r="S8" s="280"/>
      <c r="T8" s="285"/>
      <c r="U8" s="285"/>
      <c r="V8" s="280"/>
      <c r="W8" s="285"/>
      <c r="X8" s="280"/>
      <c r="Y8" s="285"/>
      <c r="Z8" s="285"/>
    </row>
    <row r="9" spans="1:26" x14ac:dyDescent="0.25">
      <c r="A9" s="285"/>
      <c r="B9" s="285"/>
      <c r="C9" s="268">
        <v>1</v>
      </c>
      <c r="D9" s="274" t="s">
        <v>794</v>
      </c>
      <c r="E9" s="269" t="s">
        <v>17</v>
      </c>
      <c r="F9" s="269" t="s">
        <v>764</v>
      </c>
      <c r="G9" s="286"/>
      <c r="H9" s="286"/>
      <c r="I9" s="285"/>
      <c r="J9" s="281"/>
      <c r="L9" s="288"/>
      <c r="N9" s="288"/>
      <c r="P9" s="288"/>
      <c r="R9" s="288"/>
      <c r="T9" s="288"/>
      <c r="U9" s="285"/>
      <c r="V9" s="280"/>
      <c r="W9" s="285"/>
      <c r="X9" s="280"/>
      <c r="Y9" s="285"/>
      <c r="Z9" s="285"/>
    </row>
    <row r="10" spans="1:26" x14ac:dyDescent="0.25">
      <c r="A10" s="281"/>
      <c r="B10" s="281"/>
      <c r="C10" s="268">
        <v>2</v>
      </c>
      <c r="D10" s="274" t="s">
        <v>227</v>
      </c>
      <c r="E10" s="269" t="s">
        <v>17</v>
      </c>
      <c r="F10" s="269" t="s">
        <v>764</v>
      </c>
      <c r="G10" s="281"/>
      <c r="H10" s="281"/>
      <c r="I10" s="285"/>
      <c r="J10" s="296"/>
      <c r="K10" s="279"/>
      <c r="L10" s="285"/>
      <c r="M10" s="280"/>
      <c r="N10" s="285"/>
      <c r="O10" s="280"/>
      <c r="P10" s="285"/>
      <c r="Q10" s="281"/>
      <c r="R10" s="285"/>
      <c r="S10" s="280"/>
      <c r="T10" s="285"/>
      <c r="U10" s="285"/>
      <c r="V10" s="280"/>
      <c r="W10" s="285"/>
      <c r="X10" s="280"/>
      <c r="Y10" s="285"/>
      <c r="Z10" s="285"/>
    </row>
    <row r="11" spans="1:26" x14ac:dyDescent="0.25">
      <c r="A11" s="284"/>
      <c r="B11" s="284"/>
      <c r="C11" s="268">
        <v>3</v>
      </c>
      <c r="D11" s="274" t="s">
        <v>229</v>
      </c>
      <c r="E11" s="269" t="s">
        <v>17</v>
      </c>
      <c r="F11" s="269" t="s">
        <v>764</v>
      </c>
      <c r="G11" s="281"/>
      <c r="H11" s="281"/>
      <c r="I11" s="285"/>
      <c r="J11" s="281"/>
      <c r="K11" s="279"/>
      <c r="L11" s="285"/>
      <c r="M11" s="280"/>
      <c r="N11" s="285"/>
      <c r="O11" s="280"/>
      <c r="P11" s="285"/>
      <c r="Q11" s="281"/>
      <c r="R11" s="285"/>
      <c r="S11" s="285"/>
      <c r="T11" s="281"/>
      <c r="U11" s="285"/>
      <c r="V11" s="280"/>
      <c r="W11" s="285"/>
      <c r="X11" s="280"/>
      <c r="Y11" s="285"/>
      <c r="Z11" s="285"/>
    </row>
    <row r="12" spans="1:26" x14ac:dyDescent="0.25">
      <c r="A12" s="281"/>
      <c r="B12" s="281"/>
      <c r="C12" s="268">
        <v>4</v>
      </c>
      <c r="D12" s="274" t="s">
        <v>779</v>
      </c>
      <c r="E12" s="269" t="s">
        <v>125</v>
      </c>
      <c r="F12" s="269" t="s">
        <v>246</v>
      </c>
      <c r="G12" s="286"/>
      <c r="H12" s="286"/>
      <c r="I12" s="285"/>
      <c r="J12" s="281"/>
      <c r="K12" s="279"/>
      <c r="L12" s="285"/>
      <c r="M12" s="280"/>
      <c r="N12" s="285"/>
      <c r="O12" s="280"/>
      <c r="P12" s="285"/>
      <c r="Q12" s="281"/>
      <c r="R12" s="288"/>
      <c r="T12" s="288"/>
      <c r="U12" s="285"/>
      <c r="V12" s="280"/>
      <c r="W12" s="285"/>
      <c r="X12" s="280"/>
      <c r="Y12" s="285"/>
      <c r="Z12" s="285"/>
    </row>
    <row r="13" spans="1:26" x14ac:dyDescent="0.25">
      <c r="A13" s="285"/>
      <c r="B13" s="285"/>
      <c r="C13" s="268">
        <v>5</v>
      </c>
      <c r="D13" s="274" t="s">
        <v>796</v>
      </c>
      <c r="E13" s="269" t="s">
        <v>71</v>
      </c>
      <c r="F13" s="269" t="s">
        <v>795</v>
      </c>
      <c r="G13" s="281"/>
      <c r="H13" s="281"/>
      <c r="I13" s="285"/>
      <c r="J13" s="281"/>
      <c r="L13" s="288"/>
      <c r="N13" s="288"/>
      <c r="P13" s="288"/>
      <c r="R13" s="285"/>
      <c r="S13" s="280"/>
      <c r="T13" s="285"/>
      <c r="U13" s="285"/>
      <c r="V13" s="280"/>
      <c r="W13" s="285"/>
      <c r="X13" s="280"/>
      <c r="Y13" s="285"/>
      <c r="Z13" s="285"/>
    </row>
    <row r="14" spans="1:26" x14ac:dyDescent="0.25">
      <c r="A14" s="286"/>
      <c r="B14" s="286"/>
      <c r="C14" s="268">
        <v>6</v>
      </c>
      <c r="D14" s="274" t="s">
        <v>300</v>
      </c>
      <c r="E14" s="269" t="s">
        <v>71</v>
      </c>
      <c r="F14" s="269" t="s">
        <v>795</v>
      </c>
      <c r="G14" s="286"/>
      <c r="H14" s="286"/>
      <c r="I14" s="287"/>
      <c r="J14" s="281"/>
      <c r="K14" s="279"/>
      <c r="L14" s="285"/>
      <c r="M14" s="280"/>
      <c r="N14" s="285"/>
      <c r="O14" s="280"/>
      <c r="P14" s="285"/>
      <c r="Q14" s="281"/>
      <c r="R14" s="288"/>
      <c r="T14" s="288"/>
      <c r="U14" s="285"/>
      <c r="V14" s="280"/>
      <c r="W14" s="285"/>
      <c r="X14" s="280"/>
      <c r="Y14" s="285"/>
      <c r="Z14" s="285"/>
    </row>
    <row r="15" spans="1:26" x14ac:dyDescent="0.25">
      <c r="A15" s="285"/>
      <c r="B15" s="285"/>
      <c r="C15" s="268">
        <v>7</v>
      </c>
      <c r="D15" s="274" t="s">
        <v>828</v>
      </c>
      <c r="E15" s="269" t="s">
        <v>71</v>
      </c>
      <c r="F15" s="269" t="s">
        <v>795</v>
      </c>
      <c r="G15" s="281"/>
      <c r="H15" s="281"/>
      <c r="I15" s="285"/>
      <c r="J15" s="281"/>
      <c r="K15" s="279"/>
      <c r="L15" s="285"/>
      <c r="M15" s="280"/>
      <c r="N15" s="285"/>
      <c r="O15" s="280"/>
      <c r="P15" s="285"/>
      <c r="Q15" s="281"/>
      <c r="R15" s="285"/>
      <c r="S15" s="280"/>
      <c r="T15" s="285"/>
      <c r="U15" s="285"/>
      <c r="V15" s="280"/>
      <c r="W15" s="285"/>
      <c r="X15" s="280"/>
      <c r="Y15" s="285"/>
      <c r="Z15" s="285"/>
    </row>
    <row r="16" spans="1:26" x14ac:dyDescent="0.25">
      <c r="A16" s="281"/>
      <c r="B16" s="281"/>
      <c r="C16" s="268">
        <v>8</v>
      </c>
      <c r="D16" s="274" t="s">
        <v>759</v>
      </c>
      <c r="E16" s="269" t="s">
        <v>14</v>
      </c>
      <c r="F16" s="269" t="s">
        <v>758</v>
      </c>
      <c r="G16" s="286"/>
      <c r="H16" s="286"/>
      <c r="I16" s="285"/>
      <c r="J16" s="286"/>
      <c r="K16" s="279"/>
      <c r="L16" s="285"/>
      <c r="M16" s="280"/>
      <c r="N16" s="285"/>
      <c r="O16" s="280"/>
      <c r="P16" s="285"/>
      <c r="Q16" s="281"/>
      <c r="R16" s="288"/>
      <c r="T16" s="288"/>
      <c r="U16" s="285"/>
      <c r="V16" s="280"/>
      <c r="W16" s="285"/>
      <c r="X16" s="280"/>
      <c r="Y16" s="285"/>
      <c r="Z16" s="285"/>
    </row>
    <row r="17" spans="1:26" x14ac:dyDescent="0.25">
      <c r="A17" s="284"/>
      <c r="B17" s="284"/>
      <c r="C17" s="268">
        <v>9</v>
      </c>
      <c r="D17" s="274" t="s">
        <v>778</v>
      </c>
      <c r="E17" s="269" t="s">
        <v>71</v>
      </c>
      <c r="F17" s="269" t="s">
        <v>374</v>
      </c>
      <c r="G17" s="281"/>
      <c r="H17" s="281"/>
      <c r="I17" s="285"/>
      <c r="J17" s="284"/>
      <c r="L17" s="288"/>
      <c r="N17" s="288"/>
      <c r="P17" s="288"/>
      <c r="R17" s="285"/>
      <c r="S17" s="280"/>
      <c r="T17" s="285"/>
      <c r="U17" s="285"/>
      <c r="V17" s="280"/>
      <c r="W17" s="285"/>
      <c r="X17" s="280"/>
      <c r="Y17" s="285"/>
      <c r="Z17" s="285"/>
    </row>
    <row r="18" spans="1:26" x14ac:dyDescent="0.25">
      <c r="A18" s="285"/>
      <c r="B18" s="285"/>
      <c r="C18" s="268">
        <v>10</v>
      </c>
      <c r="D18" s="274" t="s">
        <v>798</v>
      </c>
      <c r="E18" s="269" t="s">
        <v>71</v>
      </c>
      <c r="F18" s="269" t="s">
        <v>374</v>
      </c>
      <c r="G18" s="286"/>
      <c r="H18" s="281"/>
      <c r="I18" s="285"/>
      <c r="J18" s="281"/>
      <c r="K18" s="279"/>
      <c r="L18" s="285"/>
      <c r="M18" s="280"/>
      <c r="N18" s="285"/>
      <c r="O18" s="280"/>
      <c r="P18" s="285"/>
      <c r="Q18" s="281"/>
      <c r="R18" s="285"/>
      <c r="S18" s="280"/>
      <c r="T18" s="285"/>
      <c r="U18" s="285"/>
      <c r="V18" s="280"/>
      <c r="W18" s="285"/>
      <c r="X18" s="280"/>
      <c r="Y18" s="285"/>
      <c r="Z18" s="285"/>
    </row>
    <row r="19" spans="1:26" x14ac:dyDescent="0.25">
      <c r="A19" s="286"/>
      <c r="B19" s="286"/>
      <c r="C19" s="268">
        <v>11</v>
      </c>
      <c r="D19" s="274" t="s">
        <v>765</v>
      </c>
      <c r="E19" s="269" t="s">
        <v>37</v>
      </c>
      <c r="F19" s="269" t="s">
        <v>439</v>
      </c>
      <c r="G19" s="284"/>
      <c r="H19" s="286"/>
      <c r="I19" s="285"/>
      <c r="J19" s="281"/>
      <c r="K19" s="279"/>
      <c r="L19" s="285"/>
      <c r="M19" s="280"/>
      <c r="N19" s="285"/>
      <c r="O19" s="280"/>
      <c r="P19" s="285"/>
      <c r="Q19" s="281"/>
      <c r="R19" s="288"/>
      <c r="T19" s="288"/>
      <c r="U19" s="285"/>
      <c r="V19" s="280"/>
      <c r="W19" s="285"/>
      <c r="X19" s="280"/>
      <c r="Y19" s="285"/>
      <c r="Z19" s="285"/>
    </row>
    <row r="20" spans="1:26" x14ac:dyDescent="0.25">
      <c r="A20" s="285"/>
      <c r="B20" s="285"/>
      <c r="C20" s="268">
        <v>12</v>
      </c>
      <c r="D20" s="274" t="s">
        <v>773</v>
      </c>
      <c r="E20" s="269" t="s">
        <v>502</v>
      </c>
      <c r="F20" s="269" t="s">
        <v>771</v>
      </c>
      <c r="G20" s="281"/>
      <c r="H20" s="281"/>
      <c r="I20" s="287"/>
      <c r="J20" s="281"/>
      <c r="K20" s="279"/>
      <c r="L20" s="285"/>
      <c r="M20" s="280"/>
      <c r="N20" s="285"/>
      <c r="O20" s="280"/>
      <c r="P20" s="285"/>
      <c r="Q20" s="281"/>
      <c r="R20" s="285"/>
      <c r="S20" s="280"/>
      <c r="T20" s="285"/>
      <c r="U20" s="285"/>
      <c r="V20" s="280"/>
      <c r="W20" s="285"/>
      <c r="X20" s="280"/>
      <c r="Y20" s="285"/>
      <c r="Z20" s="285"/>
    </row>
    <row r="21" spans="1:26" x14ac:dyDescent="0.25">
      <c r="A21" s="281"/>
      <c r="B21" s="281"/>
      <c r="C21" s="268">
        <v>13</v>
      </c>
      <c r="D21" s="274" t="s">
        <v>772</v>
      </c>
      <c r="E21" s="269" t="s">
        <v>502</v>
      </c>
      <c r="F21" s="269" t="s">
        <v>771</v>
      </c>
      <c r="G21" s="286"/>
      <c r="H21" s="281"/>
      <c r="I21" s="293"/>
      <c r="J21" s="281"/>
      <c r="K21" s="279"/>
      <c r="L21" s="285"/>
      <c r="M21" s="280"/>
      <c r="N21" s="285"/>
      <c r="O21" s="280"/>
      <c r="P21" s="285"/>
      <c r="Q21" s="281"/>
      <c r="R21" s="285"/>
      <c r="S21" s="285"/>
      <c r="T21" s="281"/>
      <c r="U21" s="285"/>
      <c r="V21" s="280"/>
      <c r="W21" s="285"/>
      <c r="X21" s="280"/>
      <c r="Y21" s="285"/>
      <c r="Z21" s="285"/>
    </row>
    <row r="22" spans="1:26" x14ac:dyDescent="0.25">
      <c r="A22" s="284"/>
      <c r="B22" s="284"/>
      <c r="C22" s="268">
        <v>14</v>
      </c>
      <c r="D22" s="274" t="s">
        <v>522</v>
      </c>
      <c r="E22" s="269" t="s">
        <v>14</v>
      </c>
      <c r="F22" s="269" t="s">
        <v>780</v>
      </c>
      <c r="G22" s="281"/>
      <c r="H22" s="286"/>
      <c r="I22" s="285"/>
      <c r="J22" s="286"/>
      <c r="L22" s="288"/>
      <c r="N22" s="288"/>
      <c r="P22" s="288"/>
      <c r="R22" s="288"/>
      <c r="T22" s="288"/>
      <c r="U22" s="285"/>
      <c r="V22" s="280"/>
      <c r="W22" s="285"/>
      <c r="X22" s="280"/>
      <c r="Y22" s="285"/>
      <c r="Z22" s="285"/>
    </row>
    <row r="23" spans="1:26" x14ac:dyDescent="0.25">
      <c r="A23" s="285"/>
      <c r="B23" s="285"/>
      <c r="C23" s="268">
        <v>15</v>
      </c>
      <c r="D23" s="274" t="s">
        <v>526</v>
      </c>
      <c r="E23" s="269" t="s">
        <v>14</v>
      </c>
      <c r="F23" s="269" t="s">
        <v>131</v>
      </c>
      <c r="G23" s="286"/>
      <c r="H23" s="281"/>
      <c r="I23" s="285"/>
      <c r="J23" s="284"/>
      <c r="K23" s="279"/>
      <c r="L23" s="285"/>
      <c r="M23" s="280"/>
      <c r="N23" s="285"/>
      <c r="O23" s="280"/>
      <c r="P23" s="285"/>
      <c r="Q23" s="281"/>
      <c r="R23" s="285"/>
      <c r="S23" s="280"/>
      <c r="T23" s="285"/>
      <c r="U23" s="285"/>
      <c r="V23" s="280"/>
      <c r="W23" s="285"/>
      <c r="X23" s="280"/>
      <c r="Y23" s="285"/>
      <c r="Z23" s="285"/>
    </row>
    <row r="24" spans="1:26" x14ac:dyDescent="0.25">
      <c r="A24" s="286"/>
      <c r="B24" s="286"/>
      <c r="C24" s="268">
        <v>16</v>
      </c>
      <c r="D24" s="274" t="s">
        <v>788</v>
      </c>
      <c r="E24" s="269" t="s">
        <v>447</v>
      </c>
      <c r="F24" s="269" t="s">
        <v>786</v>
      </c>
      <c r="G24" s="284"/>
      <c r="H24" s="286"/>
      <c r="I24" s="285"/>
      <c r="J24" s="281"/>
      <c r="K24" s="279"/>
      <c r="L24" s="285"/>
      <c r="M24" s="280"/>
      <c r="N24" s="285"/>
      <c r="O24" s="280"/>
      <c r="P24" s="285"/>
      <c r="Q24" s="281"/>
      <c r="R24" s="288"/>
      <c r="T24" s="288"/>
      <c r="U24" s="285"/>
      <c r="V24" s="280"/>
      <c r="W24" s="285"/>
      <c r="X24" s="280"/>
      <c r="Y24" s="285"/>
      <c r="Z24" s="285"/>
    </row>
    <row r="25" spans="1:26" x14ac:dyDescent="0.25">
      <c r="A25" s="285"/>
      <c r="B25" s="285"/>
      <c r="C25" s="268">
        <v>17</v>
      </c>
      <c r="D25" s="274" t="s">
        <v>763</v>
      </c>
      <c r="E25" s="269" t="s">
        <v>596</v>
      </c>
      <c r="F25" s="269" t="s">
        <v>597</v>
      </c>
      <c r="G25" s="281"/>
      <c r="H25" s="281"/>
      <c r="I25" s="287"/>
      <c r="J25" s="281"/>
      <c r="L25" s="288"/>
      <c r="N25" s="288"/>
      <c r="P25" s="288"/>
      <c r="R25" s="285"/>
      <c r="S25" s="280"/>
      <c r="T25" s="285"/>
      <c r="U25" s="285"/>
      <c r="V25" s="280"/>
      <c r="W25" s="285"/>
      <c r="X25" s="280"/>
      <c r="Y25" s="285"/>
      <c r="Z25" s="285"/>
    </row>
    <row r="26" spans="1:26" x14ac:dyDescent="0.25">
      <c r="A26" s="281"/>
      <c r="B26" s="281"/>
      <c r="C26" s="268">
        <v>18</v>
      </c>
      <c r="D26" s="274" t="s">
        <v>358</v>
      </c>
      <c r="E26" s="269" t="s">
        <v>353</v>
      </c>
      <c r="F26" s="269" t="s">
        <v>355</v>
      </c>
      <c r="G26" s="281"/>
      <c r="H26" s="281"/>
      <c r="I26" s="288"/>
      <c r="J26" s="281"/>
      <c r="K26" s="279"/>
      <c r="L26" s="285"/>
      <c r="M26" s="280"/>
      <c r="N26" s="285"/>
      <c r="O26" s="280"/>
      <c r="P26" s="285"/>
      <c r="Q26" s="281"/>
      <c r="R26" s="288"/>
      <c r="T26" s="288"/>
      <c r="U26" s="285"/>
      <c r="V26" s="280"/>
      <c r="W26" s="285"/>
      <c r="X26" s="280"/>
      <c r="Y26" s="285"/>
      <c r="Z26" s="285"/>
    </row>
    <row r="27" spans="1:26" x14ac:dyDescent="0.25">
      <c r="A27" s="284"/>
      <c r="B27" s="284"/>
      <c r="C27" s="268">
        <v>19</v>
      </c>
      <c r="D27" s="274" t="s">
        <v>634</v>
      </c>
      <c r="E27" s="269" t="s">
        <v>265</v>
      </c>
      <c r="F27" s="269" t="s">
        <v>635</v>
      </c>
      <c r="G27" s="286"/>
      <c r="H27" s="286"/>
      <c r="I27" s="285"/>
      <c r="J27" s="281"/>
      <c r="L27" s="288"/>
      <c r="N27" s="288"/>
      <c r="P27" s="288"/>
      <c r="R27" s="285"/>
      <c r="S27" s="280"/>
      <c r="T27" s="285"/>
      <c r="U27" s="285"/>
      <c r="V27" s="280"/>
      <c r="W27" s="285"/>
      <c r="X27" s="280"/>
      <c r="Y27" s="285"/>
      <c r="Z27" s="285"/>
    </row>
    <row r="28" spans="1:26" x14ac:dyDescent="0.25">
      <c r="A28" s="285"/>
      <c r="B28" s="285"/>
      <c r="C28" s="268">
        <v>20</v>
      </c>
      <c r="D28" s="274" t="s">
        <v>793</v>
      </c>
      <c r="E28" s="269" t="s">
        <v>265</v>
      </c>
      <c r="F28" s="269" t="s">
        <v>635</v>
      </c>
      <c r="G28" s="284"/>
      <c r="H28" s="281"/>
      <c r="I28" s="285"/>
      <c r="J28" s="281"/>
      <c r="K28" s="279"/>
      <c r="L28" s="285"/>
      <c r="M28" s="280"/>
      <c r="N28" s="285"/>
      <c r="O28" s="280"/>
      <c r="P28" s="285"/>
      <c r="Q28" s="281"/>
      <c r="R28" s="285"/>
      <c r="S28" s="280"/>
      <c r="T28" s="285"/>
      <c r="U28" s="285"/>
      <c r="V28" s="280"/>
      <c r="W28" s="285"/>
      <c r="X28" s="280"/>
      <c r="Y28" s="285"/>
      <c r="Z28" s="285"/>
    </row>
    <row r="29" spans="1:26" x14ac:dyDescent="0.25">
      <c r="A29" s="286"/>
      <c r="B29" s="286"/>
      <c r="C29" s="268">
        <v>21</v>
      </c>
      <c r="D29" s="274" t="s">
        <v>678</v>
      </c>
      <c r="E29" s="269" t="s">
        <v>71</v>
      </c>
      <c r="F29" s="269" t="s">
        <v>799</v>
      </c>
      <c r="G29" s="281"/>
      <c r="H29" s="286"/>
      <c r="I29" s="285"/>
      <c r="J29" s="286"/>
      <c r="K29" s="279"/>
      <c r="L29" s="285"/>
      <c r="M29" s="280"/>
      <c r="N29" s="285"/>
      <c r="O29" s="280"/>
      <c r="P29" s="285"/>
      <c r="Q29" s="281"/>
      <c r="R29" s="288"/>
      <c r="T29" s="288"/>
      <c r="U29" s="285"/>
      <c r="V29" s="280"/>
      <c r="W29" s="285"/>
      <c r="X29" s="280"/>
      <c r="Y29" s="285"/>
      <c r="Z29" s="285"/>
    </row>
    <row r="30" spans="1:26" x14ac:dyDescent="0.25">
      <c r="A30" s="285"/>
      <c r="B30" s="285"/>
      <c r="C30" s="268">
        <v>22</v>
      </c>
      <c r="D30" s="274" t="s">
        <v>263</v>
      </c>
      <c r="E30" s="269" t="s">
        <v>265</v>
      </c>
      <c r="F30" s="269" t="s">
        <v>268</v>
      </c>
      <c r="G30" s="281"/>
      <c r="H30" s="281"/>
      <c r="I30" s="287"/>
      <c r="J30" s="284"/>
      <c r="L30" s="288"/>
      <c r="N30" s="288"/>
      <c r="P30" s="288"/>
      <c r="R30" s="285"/>
      <c r="S30" s="280"/>
      <c r="T30" s="285"/>
      <c r="U30" s="285"/>
      <c r="V30" s="280"/>
      <c r="W30" s="285"/>
      <c r="X30" s="280"/>
      <c r="Y30" s="285"/>
      <c r="Z30" s="285"/>
    </row>
    <row r="31" spans="1:26" x14ac:dyDescent="0.25">
      <c r="A31" s="281"/>
      <c r="B31" s="281"/>
      <c r="C31" s="268">
        <v>23</v>
      </c>
      <c r="D31" s="274" t="s">
        <v>267</v>
      </c>
      <c r="E31" s="269" t="s">
        <v>265</v>
      </c>
      <c r="F31" s="269" t="s">
        <v>268</v>
      </c>
      <c r="G31" s="286"/>
      <c r="H31" s="286"/>
      <c r="I31" s="288"/>
      <c r="J31" s="281"/>
      <c r="K31" s="279"/>
      <c r="L31" s="285"/>
      <c r="M31" s="280"/>
      <c r="N31" s="285"/>
      <c r="O31" s="280"/>
      <c r="P31" s="285"/>
      <c r="Q31" s="281"/>
      <c r="R31" s="285"/>
      <c r="S31" s="285"/>
      <c r="T31" s="281"/>
      <c r="U31" s="285"/>
      <c r="V31" s="280"/>
      <c r="W31" s="285"/>
      <c r="X31" s="280"/>
      <c r="Y31" s="285"/>
      <c r="Z31" s="285"/>
    </row>
    <row r="32" spans="1:26" x14ac:dyDescent="0.25">
      <c r="A32" s="284"/>
      <c r="B32" s="284"/>
      <c r="C32" s="268">
        <v>24</v>
      </c>
      <c r="D32" s="274" t="s">
        <v>248</v>
      </c>
      <c r="E32" s="269" t="s">
        <v>71</v>
      </c>
      <c r="F32" s="269" t="s">
        <v>770</v>
      </c>
      <c r="G32" s="284"/>
      <c r="H32" s="284"/>
      <c r="I32" s="285"/>
      <c r="J32" s="281"/>
      <c r="L32" s="288"/>
      <c r="N32" s="288"/>
      <c r="P32" s="288"/>
      <c r="R32" s="288"/>
      <c r="T32" s="288"/>
      <c r="U32" s="285"/>
      <c r="V32" s="280"/>
      <c r="W32" s="285"/>
      <c r="X32" s="280"/>
      <c r="Y32" s="285"/>
      <c r="Z32" s="285"/>
    </row>
    <row r="33" spans="1:26" x14ac:dyDescent="0.25">
      <c r="A33" s="285"/>
      <c r="B33" s="285"/>
      <c r="C33" s="268">
        <v>25</v>
      </c>
      <c r="D33" s="274" t="s">
        <v>454</v>
      </c>
      <c r="E33" s="269" t="s">
        <v>30</v>
      </c>
      <c r="F33" s="269" t="s">
        <v>777</v>
      </c>
      <c r="G33" s="281"/>
      <c r="H33" s="281"/>
      <c r="I33" s="285"/>
      <c r="J33" s="281"/>
      <c r="K33" s="279"/>
      <c r="L33" s="285"/>
      <c r="M33" s="280"/>
      <c r="N33" s="285"/>
      <c r="O33" s="280"/>
      <c r="P33" s="285"/>
      <c r="Q33" s="281"/>
      <c r="R33" s="285"/>
      <c r="S33" s="280"/>
      <c r="T33" s="285"/>
      <c r="U33" s="285"/>
      <c r="V33" s="280"/>
      <c r="W33" s="285"/>
      <c r="X33" s="280"/>
      <c r="Y33" s="285"/>
      <c r="Z33" s="285"/>
    </row>
    <row r="34" spans="1:26" x14ac:dyDescent="0.25">
      <c r="A34" s="286"/>
      <c r="B34" s="286"/>
      <c r="C34" s="268">
        <v>26</v>
      </c>
      <c r="D34" s="274" t="s">
        <v>363</v>
      </c>
      <c r="E34" s="269" t="s">
        <v>94</v>
      </c>
      <c r="F34" s="269" t="s">
        <v>766</v>
      </c>
      <c r="G34" s="281"/>
      <c r="H34" s="286"/>
      <c r="I34" s="287"/>
      <c r="J34" s="281"/>
      <c r="K34" s="279"/>
      <c r="L34" s="285"/>
      <c r="M34" s="280"/>
      <c r="N34" s="285"/>
      <c r="O34" s="280"/>
      <c r="P34" s="285"/>
      <c r="Q34" s="281"/>
      <c r="R34" s="288"/>
      <c r="T34" s="288"/>
      <c r="U34" s="285"/>
      <c r="V34" s="280"/>
      <c r="W34" s="285"/>
      <c r="X34" s="280"/>
      <c r="Y34" s="285"/>
      <c r="Z34" s="285"/>
    </row>
    <row r="35" spans="1:26" x14ac:dyDescent="0.25">
      <c r="A35" s="285"/>
      <c r="B35" s="285"/>
      <c r="C35" s="268">
        <v>27</v>
      </c>
      <c r="D35" s="274" t="s">
        <v>393</v>
      </c>
      <c r="E35" s="269" t="s">
        <v>238</v>
      </c>
      <c r="F35" s="269" t="s">
        <v>237</v>
      </c>
      <c r="G35" s="286"/>
      <c r="H35" s="281"/>
      <c r="I35" s="288"/>
      <c r="J35" s="281"/>
      <c r="K35" s="279"/>
      <c r="L35" s="285"/>
      <c r="M35" s="280"/>
      <c r="N35" s="285"/>
      <c r="O35" s="280"/>
      <c r="P35" s="285"/>
      <c r="Q35" s="281"/>
      <c r="R35" s="285"/>
      <c r="S35" s="280"/>
      <c r="T35" s="285"/>
      <c r="U35" s="285"/>
      <c r="V35" s="280"/>
      <c r="W35" s="285"/>
      <c r="X35" s="280"/>
      <c r="Y35" s="285"/>
      <c r="Z35" s="285"/>
    </row>
    <row r="36" spans="1:26" x14ac:dyDescent="0.25">
      <c r="A36" s="281"/>
      <c r="B36" s="281"/>
      <c r="C36" s="268">
        <v>28</v>
      </c>
      <c r="D36" s="274" t="s">
        <v>450</v>
      </c>
      <c r="E36" s="269" t="s">
        <v>30</v>
      </c>
      <c r="F36" s="269" t="s">
        <v>777</v>
      </c>
      <c r="G36" s="284"/>
      <c r="H36" s="286"/>
      <c r="I36" s="285"/>
      <c r="J36" s="286"/>
      <c r="L36" s="288"/>
      <c r="N36" s="288"/>
      <c r="P36" s="288"/>
      <c r="R36" s="288"/>
      <c r="T36" s="288"/>
      <c r="U36" s="285"/>
      <c r="V36" s="280"/>
      <c r="W36" s="285"/>
      <c r="X36" s="280"/>
      <c r="Y36" s="285"/>
      <c r="Z36" s="285"/>
    </row>
    <row r="37" spans="1:26" x14ac:dyDescent="0.25">
      <c r="A37" s="284"/>
      <c r="B37" s="284"/>
      <c r="C37" s="268">
        <v>29</v>
      </c>
      <c r="D37" s="274" t="s">
        <v>434</v>
      </c>
      <c r="E37" s="269" t="s">
        <v>238</v>
      </c>
      <c r="F37" s="269" t="s">
        <v>237</v>
      </c>
      <c r="G37" s="281"/>
      <c r="H37" s="281"/>
      <c r="I37" s="285"/>
      <c r="J37" s="284"/>
      <c r="K37" s="279"/>
      <c r="L37" s="285"/>
      <c r="M37" s="280"/>
      <c r="N37" s="285"/>
      <c r="O37" s="280"/>
      <c r="P37" s="285"/>
      <c r="Q37" s="281"/>
      <c r="R37" s="285"/>
      <c r="S37" s="280"/>
      <c r="T37" s="285"/>
      <c r="U37" s="285"/>
      <c r="V37" s="280"/>
      <c r="W37" s="285"/>
      <c r="X37" s="280"/>
      <c r="Y37" s="285"/>
      <c r="Z37" s="285"/>
    </row>
    <row r="38" spans="1:26" x14ac:dyDescent="0.25">
      <c r="A38" s="285"/>
      <c r="B38" s="285"/>
      <c r="C38" s="268">
        <v>30</v>
      </c>
      <c r="D38" s="274" t="s">
        <v>436</v>
      </c>
      <c r="E38" s="269" t="s">
        <v>238</v>
      </c>
      <c r="F38" s="269" t="s">
        <v>237</v>
      </c>
      <c r="G38" s="281"/>
      <c r="H38" s="281"/>
      <c r="I38" s="285"/>
      <c r="J38" s="281"/>
      <c r="K38" s="279"/>
      <c r="L38" s="285"/>
      <c r="M38" s="280"/>
      <c r="N38" s="285"/>
      <c r="O38" s="280"/>
      <c r="P38" s="285"/>
      <c r="Q38" s="281"/>
      <c r="R38" s="285"/>
      <c r="S38" s="280"/>
      <c r="T38" s="285"/>
      <c r="U38" s="285"/>
      <c r="V38" s="280"/>
      <c r="W38" s="285"/>
      <c r="X38" s="280"/>
      <c r="Y38" s="285"/>
      <c r="Z38" s="285"/>
    </row>
    <row r="39" spans="1:26" x14ac:dyDescent="0.25">
      <c r="A39" s="286"/>
      <c r="B39" s="286"/>
      <c r="C39" s="268">
        <v>31</v>
      </c>
      <c r="D39" s="274" t="s">
        <v>401</v>
      </c>
      <c r="E39" s="269" t="s">
        <v>44</v>
      </c>
      <c r="F39" s="269" t="s">
        <v>800</v>
      </c>
      <c r="G39" s="286"/>
      <c r="H39" s="286"/>
      <c r="I39" s="287"/>
      <c r="J39" s="281"/>
      <c r="K39" s="279"/>
      <c r="L39" s="285"/>
      <c r="M39" s="280"/>
      <c r="N39" s="285"/>
      <c r="O39" s="280"/>
      <c r="P39" s="285"/>
      <c r="Q39" s="281"/>
      <c r="R39" s="288"/>
      <c r="T39" s="288"/>
      <c r="U39" s="285"/>
      <c r="V39" s="280"/>
      <c r="W39" s="285"/>
      <c r="X39" s="280"/>
      <c r="Y39" s="285"/>
      <c r="Z39" s="285"/>
    </row>
    <row r="40" spans="1:26" x14ac:dyDescent="0.25">
      <c r="A40" s="285"/>
      <c r="B40" s="285"/>
      <c r="C40" s="268">
        <v>32</v>
      </c>
      <c r="D40" s="274" t="s">
        <v>445</v>
      </c>
      <c r="E40" s="269" t="s">
        <v>447</v>
      </c>
      <c r="F40" s="269" t="s">
        <v>786</v>
      </c>
      <c r="G40" s="284"/>
      <c r="H40" s="281"/>
      <c r="I40" s="288"/>
      <c r="J40" s="281"/>
      <c r="L40" s="288"/>
      <c r="N40" s="288"/>
      <c r="P40" s="288"/>
      <c r="R40" s="285"/>
      <c r="S40" s="280"/>
      <c r="T40" s="285"/>
      <c r="U40" s="285"/>
      <c r="V40" s="280"/>
      <c r="W40" s="285"/>
      <c r="X40" s="280"/>
      <c r="Y40" s="285"/>
      <c r="Z40" s="285"/>
    </row>
    <row r="41" spans="1:26" x14ac:dyDescent="0.25">
      <c r="A41" s="281"/>
      <c r="B41" s="281"/>
      <c r="C41" s="268">
        <v>33</v>
      </c>
      <c r="D41" s="274" t="s">
        <v>255</v>
      </c>
      <c r="E41" s="269" t="s">
        <v>94</v>
      </c>
      <c r="F41" s="269" t="s">
        <v>766</v>
      </c>
      <c r="G41" s="281"/>
      <c r="H41" s="286"/>
      <c r="I41" s="285"/>
      <c r="J41" s="281"/>
      <c r="K41" s="279"/>
      <c r="L41" s="285"/>
      <c r="M41" s="280"/>
      <c r="N41" s="285"/>
      <c r="O41" s="280"/>
      <c r="P41" s="285"/>
      <c r="Q41" s="281"/>
      <c r="R41" s="285"/>
      <c r="S41" s="285"/>
      <c r="T41" s="281"/>
      <c r="U41" s="285"/>
      <c r="V41" s="280"/>
      <c r="W41" s="285"/>
      <c r="X41" s="280"/>
      <c r="Y41" s="285"/>
      <c r="Z41" s="285"/>
    </row>
    <row r="42" spans="1:26" x14ac:dyDescent="0.25">
      <c r="A42" s="284"/>
      <c r="B42" s="284"/>
      <c r="C42" s="268">
        <v>34</v>
      </c>
      <c r="D42" s="274" t="s">
        <v>216</v>
      </c>
      <c r="E42" s="269" t="s">
        <v>44</v>
      </c>
      <c r="F42" s="269" t="s">
        <v>801</v>
      </c>
      <c r="G42" s="281"/>
      <c r="H42" s="284"/>
      <c r="I42" s="287"/>
      <c r="J42" s="281"/>
      <c r="K42" s="279"/>
      <c r="L42" s="285"/>
      <c r="M42" s="280"/>
      <c r="N42" s="285"/>
      <c r="O42" s="280"/>
      <c r="P42" s="285"/>
      <c r="Q42" s="281"/>
      <c r="R42" s="288"/>
      <c r="T42" s="288"/>
      <c r="U42" s="285"/>
      <c r="V42" s="280"/>
      <c r="W42" s="285"/>
      <c r="X42" s="280"/>
      <c r="Y42" s="285"/>
      <c r="Z42" s="285"/>
    </row>
    <row r="43" spans="1:26" x14ac:dyDescent="0.25">
      <c r="A43" s="285"/>
      <c r="B43" s="285"/>
      <c r="C43" s="268">
        <v>35</v>
      </c>
      <c r="D43" s="274" t="s">
        <v>767</v>
      </c>
      <c r="E43" s="269" t="s">
        <v>44</v>
      </c>
      <c r="F43" s="269" t="s">
        <v>801</v>
      </c>
      <c r="G43" s="286"/>
      <c r="H43" s="281"/>
      <c r="I43" s="287"/>
      <c r="J43" s="286"/>
      <c r="L43" s="288"/>
      <c r="N43" s="288"/>
      <c r="P43" s="288"/>
      <c r="R43" s="285"/>
      <c r="S43" s="280"/>
      <c r="T43" s="285"/>
      <c r="U43" s="285"/>
      <c r="V43" s="280"/>
      <c r="W43" s="285"/>
      <c r="X43" s="280"/>
      <c r="Y43" s="285"/>
      <c r="Z43" s="285"/>
    </row>
    <row r="44" spans="1:26" x14ac:dyDescent="0.25">
      <c r="A44" s="286"/>
      <c r="B44" s="286"/>
      <c r="C44" s="268">
        <v>36</v>
      </c>
      <c r="D44" s="274" t="s">
        <v>789</v>
      </c>
      <c r="E44" s="269" t="s">
        <v>71</v>
      </c>
      <c r="F44" s="269" t="s">
        <v>136</v>
      </c>
      <c r="G44" s="284"/>
      <c r="H44" s="286"/>
      <c r="I44" s="280"/>
      <c r="J44" s="285"/>
      <c r="K44" s="279"/>
      <c r="L44" s="285"/>
      <c r="M44" s="280"/>
      <c r="N44" s="285"/>
      <c r="O44" s="280"/>
      <c r="P44" s="285"/>
      <c r="Q44" s="281"/>
      <c r="R44" s="288"/>
      <c r="T44" s="288"/>
      <c r="U44" s="285"/>
      <c r="V44" s="280"/>
      <c r="W44" s="285"/>
      <c r="X44" s="280"/>
      <c r="Y44" s="285"/>
      <c r="Z44" s="285"/>
    </row>
    <row r="45" spans="1:26" x14ac:dyDescent="0.25">
      <c r="A45" s="285"/>
      <c r="B45" s="285"/>
      <c r="C45" s="268">
        <v>37</v>
      </c>
      <c r="D45" s="274" t="s">
        <v>791</v>
      </c>
      <c r="E45" s="269" t="s">
        <v>44</v>
      </c>
      <c r="F45" s="269" t="s">
        <v>792</v>
      </c>
      <c r="G45" s="281"/>
      <c r="H45" s="281"/>
      <c r="I45" s="285"/>
      <c r="J45" s="281"/>
      <c r="L45" s="288"/>
      <c r="N45" s="288"/>
      <c r="P45" s="288"/>
      <c r="R45" s="285"/>
      <c r="S45" s="280"/>
      <c r="T45" s="285"/>
      <c r="U45" s="285"/>
      <c r="V45" s="280"/>
      <c r="W45" s="285"/>
      <c r="X45" s="280"/>
      <c r="Y45" s="285"/>
      <c r="Z45" s="285"/>
    </row>
    <row r="46" spans="1:26" x14ac:dyDescent="0.25">
      <c r="A46" s="281"/>
      <c r="B46" s="281"/>
      <c r="C46" s="268">
        <v>38</v>
      </c>
      <c r="D46" s="274" t="s">
        <v>762</v>
      </c>
      <c r="E46" s="269" t="s">
        <v>238</v>
      </c>
      <c r="F46" s="269" t="s">
        <v>237</v>
      </c>
      <c r="G46" s="281"/>
      <c r="H46" s="286"/>
      <c r="I46" s="285"/>
      <c r="J46" s="281"/>
      <c r="K46" s="279"/>
      <c r="L46" s="285"/>
      <c r="M46" s="280"/>
      <c r="N46" s="285"/>
      <c r="O46" s="280"/>
      <c r="P46" s="285"/>
      <c r="Q46" s="281"/>
      <c r="R46" s="288"/>
      <c r="T46" s="288"/>
      <c r="U46" s="285"/>
      <c r="V46" s="280"/>
      <c r="W46" s="285"/>
      <c r="X46" s="280"/>
      <c r="Y46" s="285"/>
      <c r="Z46" s="285"/>
    </row>
    <row r="47" spans="1:26" x14ac:dyDescent="0.25">
      <c r="A47" s="284"/>
      <c r="B47" s="284"/>
      <c r="C47" s="268">
        <v>39</v>
      </c>
      <c r="D47" s="274" t="s">
        <v>561</v>
      </c>
      <c r="E47" s="269" t="s">
        <v>71</v>
      </c>
      <c r="F47" s="269" t="s">
        <v>136</v>
      </c>
      <c r="G47" s="286"/>
      <c r="H47" s="281"/>
      <c r="I47" s="287"/>
      <c r="J47" s="281"/>
      <c r="K47" s="279"/>
      <c r="L47" s="285"/>
      <c r="M47" s="280"/>
      <c r="N47" s="285"/>
      <c r="O47" s="280"/>
      <c r="P47" s="285"/>
      <c r="Q47" s="281"/>
      <c r="R47" s="285"/>
      <c r="S47" s="280"/>
      <c r="T47" s="285"/>
      <c r="U47" s="285"/>
      <c r="V47" s="280"/>
      <c r="W47" s="285"/>
      <c r="X47" s="280"/>
      <c r="Y47" s="285"/>
      <c r="Z47" s="285"/>
    </row>
    <row r="48" spans="1:26" x14ac:dyDescent="0.25">
      <c r="A48" s="285"/>
      <c r="B48" s="285"/>
      <c r="C48" s="268">
        <v>40</v>
      </c>
      <c r="D48" s="274" t="s">
        <v>554</v>
      </c>
      <c r="E48" s="269" t="s">
        <v>238</v>
      </c>
      <c r="F48" s="269" t="s">
        <v>237</v>
      </c>
      <c r="G48" s="284"/>
      <c r="H48" s="281"/>
      <c r="I48" s="293"/>
      <c r="J48" s="281"/>
      <c r="K48" s="279"/>
      <c r="L48" s="285"/>
      <c r="M48" s="280"/>
      <c r="N48" s="285"/>
      <c r="O48" s="280"/>
      <c r="P48" s="285"/>
      <c r="Q48" s="281"/>
      <c r="R48" s="285"/>
      <c r="S48" s="280"/>
      <c r="T48" s="285"/>
      <c r="U48" s="285"/>
      <c r="V48" s="280"/>
      <c r="W48" s="285"/>
      <c r="X48" s="280"/>
      <c r="Y48" s="285"/>
      <c r="Z48" s="285"/>
    </row>
    <row r="49" spans="1:26" x14ac:dyDescent="0.25">
      <c r="A49" s="286"/>
      <c r="B49" s="286"/>
      <c r="C49" s="268">
        <v>41</v>
      </c>
      <c r="D49" s="274" t="s">
        <v>671</v>
      </c>
      <c r="E49" s="269" t="s">
        <v>44</v>
      </c>
      <c r="F49" s="269" t="s">
        <v>665</v>
      </c>
      <c r="G49" s="281"/>
      <c r="H49" s="281"/>
      <c r="I49" s="285"/>
      <c r="J49" s="281"/>
      <c r="L49" s="288"/>
      <c r="N49" s="288"/>
      <c r="P49" s="288"/>
      <c r="R49" s="288"/>
      <c r="T49" s="288"/>
      <c r="U49" s="285"/>
      <c r="V49" s="280"/>
      <c r="W49" s="285"/>
      <c r="X49" s="280"/>
      <c r="Y49" s="285"/>
      <c r="Z49" s="285"/>
    </row>
    <row r="50" spans="1:26" x14ac:dyDescent="0.25">
      <c r="A50" s="285"/>
      <c r="B50" s="285"/>
      <c r="C50" s="268">
        <v>42</v>
      </c>
      <c r="D50" s="274" t="s">
        <v>664</v>
      </c>
      <c r="E50" s="269" t="s">
        <v>44</v>
      </c>
      <c r="F50" s="269" t="s">
        <v>665</v>
      </c>
      <c r="G50" s="281"/>
      <c r="H50" s="286"/>
      <c r="I50" s="285"/>
      <c r="J50" s="286"/>
      <c r="K50" s="279"/>
      <c r="L50" s="285"/>
      <c r="M50" s="280"/>
      <c r="N50" s="285"/>
      <c r="O50" s="280"/>
      <c r="P50" s="285"/>
      <c r="Q50" s="281"/>
      <c r="R50" s="285"/>
      <c r="S50" s="280"/>
      <c r="T50" s="285"/>
      <c r="U50" s="285"/>
      <c r="V50" s="280"/>
      <c r="W50" s="285"/>
      <c r="X50" s="280"/>
      <c r="Y50" s="285"/>
      <c r="Z50" s="285"/>
    </row>
    <row r="51" spans="1:26" x14ac:dyDescent="0.25">
      <c r="A51" s="281"/>
      <c r="B51" s="281"/>
      <c r="C51" s="268">
        <v>43</v>
      </c>
      <c r="D51" s="274" t="s">
        <v>685</v>
      </c>
      <c r="E51" s="269" t="s">
        <v>151</v>
      </c>
      <c r="F51" s="269" t="s">
        <v>566</v>
      </c>
      <c r="G51" s="286"/>
      <c r="H51" s="284"/>
      <c r="I51" s="285"/>
      <c r="J51" s="284"/>
      <c r="L51" s="288"/>
      <c r="N51" s="288"/>
      <c r="P51" s="288"/>
      <c r="R51" s="285"/>
      <c r="S51" s="285"/>
      <c r="T51" s="281"/>
      <c r="U51" s="285"/>
      <c r="V51" s="280"/>
      <c r="W51" s="285"/>
      <c r="X51" s="280"/>
      <c r="Y51" s="285"/>
      <c r="Z51" s="285"/>
    </row>
    <row r="52" spans="1:26" x14ac:dyDescent="0.25">
      <c r="A52" s="284"/>
      <c r="B52" s="284"/>
      <c r="C52" s="268">
        <v>44</v>
      </c>
      <c r="D52" s="274" t="s">
        <v>687</v>
      </c>
      <c r="E52" s="269" t="s">
        <v>44</v>
      </c>
      <c r="F52" s="269" t="s">
        <v>802</v>
      </c>
      <c r="G52" s="284"/>
      <c r="H52" s="281"/>
      <c r="I52" s="287"/>
      <c r="J52" s="281"/>
      <c r="K52" s="279"/>
      <c r="L52" s="285"/>
      <c r="M52" s="280"/>
      <c r="N52" s="285"/>
      <c r="O52" s="280"/>
      <c r="P52" s="285"/>
      <c r="Q52" s="281"/>
      <c r="R52" s="288"/>
      <c r="T52" s="288"/>
      <c r="U52" s="285"/>
      <c r="V52" s="280"/>
      <c r="W52" s="285"/>
      <c r="X52" s="280"/>
      <c r="Y52" s="285"/>
      <c r="Z52" s="285"/>
    </row>
    <row r="53" spans="1:26" x14ac:dyDescent="0.25">
      <c r="A53" s="285"/>
      <c r="B53" s="285"/>
      <c r="C53" s="268">
        <v>45</v>
      </c>
      <c r="D53" s="274" t="s">
        <v>690</v>
      </c>
      <c r="E53" s="269" t="s">
        <v>44</v>
      </c>
      <c r="F53" s="269" t="s">
        <v>803</v>
      </c>
      <c r="G53" s="281"/>
      <c r="H53" s="286"/>
      <c r="I53" s="288"/>
      <c r="J53" s="281"/>
      <c r="K53" s="279"/>
      <c r="L53" s="285"/>
      <c r="M53" s="280"/>
      <c r="N53" s="285"/>
      <c r="O53" s="280"/>
      <c r="P53" s="285"/>
      <c r="Q53" s="281"/>
      <c r="R53" s="285"/>
      <c r="S53" s="280"/>
      <c r="T53" s="285"/>
      <c r="U53" s="285"/>
      <c r="V53" s="280"/>
      <c r="W53" s="285"/>
      <c r="X53" s="280"/>
      <c r="Y53" s="285"/>
      <c r="Z53" s="285"/>
    </row>
    <row r="54" spans="1:26" x14ac:dyDescent="0.25">
      <c r="A54" s="286"/>
      <c r="B54" s="286"/>
      <c r="C54" s="268">
        <v>46</v>
      </c>
      <c r="D54" s="274" t="s">
        <v>781</v>
      </c>
      <c r="E54" s="269" t="s">
        <v>30</v>
      </c>
      <c r="F54" s="269" t="s">
        <v>761</v>
      </c>
      <c r="G54" s="281"/>
      <c r="H54" s="281"/>
      <c r="I54" s="285"/>
      <c r="J54" s="281"/>
      <c r="K54" s="279"/>
      <c r="L54" s="285"/>
      <c r="M54" s="280"/>
      <c r="N54" s="285"/>
      <c r="O54" s="280"/>
      <c r="P54" s="285"/>
      <c r="Q54" s="281"/>
      <c r="R54" s="288"/>
      <c r="T54" s="288"/>
      <c r="U54" s="285"/>
      <c r="V54" s="280"/>
      <c r="W54" s="285"/>
      <c r="X54" s="280"/>
      <c r="Y54" s="285"/>
      <c r="Z54" s="285"/>
    </row>
    <row r="55" spans="1:26" x14ac:dyDescent="0.25">
      <c r="A55" s="285"/>
      <c r="B55" s="285"/>
      <c r="C55" s="268">
        <v>47</v>
      </c>
      <c r="D55" s="274" t="s">
        <v>760</v>
      </c>
      <c r="E55" s="269" t="s">
        <v>30</v>
      </c>
      <c r="F55" s="269" t="s">
        <v>761</v>
      </c>
      <c r="G55" s="286"/>
      <c r="H55" s="286"/>
      <c r="I55" s="285"/>
      <c r="J55" s="281"/>
      <c r="L55" s="288"/>
      <c r="N55" s="288"/>
      <c r="P55" s="288"/>
      <c r="R55" s="285"/>
      <c r="S55" s="280"/>
      <c r="T55" s="285"/>
      <c r="U55" s="285"/>
      <c r="V55" s="280"/>
      <c r="W55" s="285"/>
      <c r="X55" s="280"/>
      <c r="Y55" s="285"/>
      <c r="Z55" s="285"/>
    </row>
    <row r="56" spans="1:26" x14ac:dyDescent="0.25">
      <c r="A56" s="281"/>
      <c r="B56" s="281"/>
      <c r="C56" s="268">
        <v>48</v>
      </c>
      <c r="D56" s="274" t="s">
        <v>782</v>
      </c>
      <c r="E56" s="269" t="s">
        <v>56</v>
      </c>
      <c r="F56" s="269" t="s">
        <v>775</v>
      </c>
      <c r="G56" s="284"/>
      <c r="H56" s="281"/>
      <c r="I56" s="285"/>
      <c r="J56" s="281"/>
      <c r="K56" s="279"/>
      <c r="L56" s="285"/>
      <c r="M56" s="280"/>
      <c r="N56" s="285"/>
      <c r="O56" s="280"/>
      <c r="P56" s="285"/>
      <c r="Q56" s="281"/>
      <c r="R56" s="288"/>
      <c r="T56" s="288"/>
      <c r="U56" s="285"/>
      <c r="V56" s="280"/>
      <c r="W56" s="285"/>
      <c r="X56" s="280"/>
      <c r="Y56" s="285"/>
      <c r="Z56" s="285"/>
    </row>
    <row r="57" spans="1:26" x14ac:dyDescent="0.25">
      <c r="A57" s="284"/>
      <c r="B57" s="284"/>
      <c r="C57" s="268">
        <v>49</v>
      </c>
      <c r="D57" s="274" t="s">
        <v>776</v>
      </c>
      <c r="E57" s="269" t="s">
        <v>56</v>
      </c>
      <c r="F57" s="269" t="s">
        <v>775</v>
      </c>
      <c r="G57" s="281"/>
      <c r="H57" s="281"/>
      <c r="I57" s="287"/>
      <c r="J57" s="286"/>
      <c r="K57" s="279"/>
      <c r="L57" s="285"/>
      <c r="M57" s="280"/>
      <c r="N57" s="285"/>
      <c r="O57" s="280"/>
      <c r="P57" s="285"/>
      <c r="Q57" s="281"/>
      <c r="R57" s="285"/>
      <c r="S57" s="280"/>
      <c r="T57" s="285"/>
      <c r="U57" s="285"/>
      <c r="V57" s="280"/>
      <c r="W57" s="285"/>
      <c r="X57" s="280"/>
      <c r="Y57" s="285"/>
      <c r="Z57" s="285"/>
    </row>
    <row r="58" spans="1:26" x14ac:dyDescent="0.25">
      <c r="A58" s="285"/>
      <c r="B58" s="285"/>
      <c r="C58" s="268">
        <v>50</v>
      </c>
      <c r="D58" s="274" t="s">
        <v>768</v>
      </c>
      <c r="E58" s="269" t="s">
        <v>56</v>
      </c>
      <c r="F58" s="269" t="s">
        <v>769</v>
      </c>
      <c r="G58" s="281"/>
      <c r="H58" s="286"/>
      <c r="I58" s="288"/>
      <c r="J58" s="284"/>
      <c r="K58" s="279"/>
      <c r="L58" s="285"/>
      <c r="M58" s="280"/>
      <c r="N58" s="285"/>
      <c r="O58" s="280"/>
      <c r="P58" s="285"/>
      <c r="Q58" s="281"/>
      <c r="R58" s="285"/>
      <c r="S58" s="280"/>
      <c r="T58" s="285"/>
      <c r="U58" s="285"/>
      <c r="V58" s="280"/>
      <c r="W58" s="285"/>
      <c r="X58" s="280"/>
      <c r="Y58" s="285"/>
      <c r="Z58" s="285"/>
    </row>
    <row r="59" spans="1:26" x14ac:dyDescent="0.25">
      <c r="A59" s="286"/>
      <c r="B59" s="286"/>
      <c r="C59" s="268">
        <v>51</v>
      </c>
      <c r="D59" s="274" t="s">
        <v>790</v>
      </c>
      <c r="E59" s="269" t="s">
        <v>56</v>
      </c>
      <c r="F59" s="269" t="s">
        <v>769</v>
      </c>
      <c r="G59" s="286"/>
      <c r="H59" s="281"/>
      <c r="I59" s="285"/>
      <c r="J59" s="281"/>
      <c r="K59" s="285"/>
      <c r="L59" s="288"/>
      <c r="N59" s="288"/>
      <c r="P59" s="288"/>
      <c r="R59" s="288"/>
      <c r="T59" s="288"/>
      <c r="U59" s="285"/>
      <c r="V59" s="280"/>
      <c r="W59" s="285"/>
      <c r="X59" s="280"/>
      <c r="Y59" s="285"/>
      <c r="Z59" s="285"/>
    </row>
    <row r="60" spans="1:26" x14ac:dyDescent="0.25">
      <c r="A60" s="285"/>
      <c r="B60" s="285"/>
      <c r="C60" s="268">
        <v>52</v>
      </c>
      <c r="D60" s="274" t="s">
        <v>251</v>
      </c>
      <c r="E60" s="269" t="s">
        <v>44</v>
      </c>
      <c r="F60" s="269" t="s">
        <v>252</v>
      </c>
      <c r="G60" s="284"/>
      <c r="H60" s="286"/>
      <c r="I60" s="285"/>
      <c r="J60" s="281"/>
      <c r="K60" s="279"/>
      <c r="L60" s="285"/>
      <c r="M60" s="280"/>
      <c r="N60" s="285"/>
      <c r="O60" s="280"/>
      <c r="P60" s="285"/>
      <c r="Q60" s="281"/>
      <c r="R60" s="285"/>
      <c r="S60" s="280"/>
      <c r="T60" s="285"/>
      <c r="U60" s="285"/>
      <c r="V60" s="280"/>
      <c r="W60" s="285"/>
      <c r="X60" s="280"/>
      <c r="Y60" s="285"/>
      <c r="Z60" s="285"/>
    </row>
    <row r="61" spans="1:26" x14ac:dyDescent="0.25">
      <c r="A61" s="281"/>
      <c r="B61" s="281"/>
      <c r="C61" s="268">
        <v>53</v>
      </c>
      <c r="D61" s="274" t="s">
        <v>774</v>
      </c>
      <c r="E61" s="269" t="s">
        <v>56</v>
      </c>
      <c r="F61" s="269" t="s">
        <v>775</v>
      </c>
      <c r="G61" s="281"/>
      <c r="H61" s="281"/>
      <c r="I61" s="287"/>
      <c r="J61" s="281"/>
      <c r="L61" s="288"/>
      <c r="N61" s="288"/>
      <c r="P61" s="288"/>
      <c r="R61" s="285"/>
      <c r="S61" s="285"/>
      <c r="T61" s="281"/>
      <c r="U61" s="285"/>
      <c r="V61" s="280"/>
      <c r="W61" s="285"/>
      <c r="X61" s="280"/>
      <c r="Y61" s="285"/>
      <c r="Z61" s="285"/>
    </row>
    <row r="62" spans="1:26" x14ac:dyDescent="0.25">
      <c r="A62" s="284"/>
      <c r="B62" s="284"/>
      <c r="C62" s="268">
        <v>54</v>
      </c>
      <c r="D62" s="274" t="s">
        <v>682</v>
      </c>
      <c r="E62" s="269" t="s">
        <v>145</v>
      </c>
      <c r="F62" s="269" t="s">
        <v>143</v>
      </c>
      <c r="G62" s="281"/>
      <c r="H62" s="286"/>
      <c r="I62" s="288"/>
      <c r="J62" s="281"/>
      <c r="K62" s="279"/>
      <c r="L62" s="285"/>
      <c r="M62" s="280"/>
      <c r="N62" s="285"/>
      <c r="O62" s="280"/>
      <c r="P62" s="285"/>
      <c r="Q62" s="281"/>
      <c r="R62" s="288"/>
      <c r="T62" s="288"/>
      <c r="U62" s="285"/>
      <c r="V62" s="280"/>
      <c r="W62" s="285"/>
      <c r="X62" s="280"/>
      <c r="Y62" s="285"/>
      <c r="Z62" s="285"/>
    </row>
    <row r="63" spans="1:26" x14ac:dyDescent="0.25">
      <c r="A63" s="285"/>
      <c r="B63" s="285"/>
      <c r="C63" s="268">
        <v>55</v>
      </c>
      <c r="D63" s="274" t="s">
        <v>236</v>
      </c>
      <c r="E63" s="269" t="s">
        <v>238</v>
      </c>
      <c r="F63" s="269" t="s">
        <v>237</v>
      </c>
      <c r="G63" s="286"/>
      <c r="H63" s="284"/>
      <c r="I63" s="285"/>
      <c r="J63" s="281"/>
      <c r="L63" s="288"/>
      <c r="N63" s="288"/>
      <c r="P63" s="288"/>
      <c r="R63" s="285"/>
      <c r="S63" s="280"/>
      <c r="T63" s="285"/>
      <c r="U63" s="285"/>
      <c r="V63" s="280"/>
      <c r="W63" s="285"/>
      <c r="X63" s="280"/>
      <c r="Y63" s="285"/>
      <c r="Z63" s="285"/>
    </row>
    <row r="64" spans="1:26" x14ac:dyDescent="0.25">
      <c r="A64" s="286"/>
      <c r="B64" s="286"/>
      <c r="C64" s="268">
        <v>56</v>
      </c>
      <c r="D64" s="274" t="s">
        <v>787</v>
      </c>
      <c r="E64" s="269" t="s">
        <v>238</v>
      </c>
      <c r="F64" s="269" t="s">
        <v>237</v>
      </c>
      <c r="G64" s="284"/>
      <c r="H64" s="281"/>
      <c r="I64" s="285"/>
      <c r="J64" s="286"/>
      <c r="K64" s="279"/>
      <c r="L64" s="285"/>
      <c r="M64" s="280"/>
      <c r="N64" s="285"/>
      <c r="O64" s="280"/>
      <c r="P64" s="285"/>
      <c r="Q64" s="281"/>
      <c r="R64" s="288"/>
      <c r="T64" s="288"/>
      <c r="U64" s="285"/>
      <c r="V64" s="280"/>
      <c r="W64" s="285"/>
      <c r="X64" s="280"/>
      <c r="Y64" s="285"/>
      <c r="Z64" s="285"/>
    </row>
    <row r="65" spans="1:26" x14ac:dyDescent="0.25">
      <c r="A65" s="285"/>
      <c r="B65" s="285"/>
      <c r="C65" s="268">
        <v>57</v>
      </c>
      <c r="D65" s="274" t="s">
        <v>807</v>
      </c>
      <c r="E65" s="269" t="s">
        <v>238</v>
      </c>
      <c r="F65" s="269" t="s">
        <v>743</v>
      </c>
      <c r="G65" s="281"/>
      <c r="H65" s="286"/>
      <c r="I65" s="285"/>
      <c r="J65" s="284"/>
      <c r="K65" s="279"/>
      <c r="L65" s="285"/>
      <c r="M65" s="280"/>
      <c r="N65" s="285"/>
      <c r="O65" s="280"/>
      <c r="P65" s="285"/>
      <c r="Q65" s="281"/>
      <c r="R65" s="285"/>
      <c r="S65" s="280"/>
      <c r="T65" s="285"/>
      <c r="U65" s="285"/>
      <c r="V65" s="280"/>
      <c r="W65" s="285"/>
      <c r="X65" s="280"/>
      <c r="Y65" s="285"/>
      <c r="Z65" s="285"/>
    </row>
    <row r="66" spans="1:26" x14ac:dyDescent="0.25">
      <c r="A66" s="281"/>
      <c r="B66" s="281"/>
      <c r="C66" s="268">
        <v>58</v>
      </c>
      <c r="D66" s="274" t="s">
        <v>809</v>
      </c>
      <c r="E66" s="269" t="s">
        <v>151</v>
      </c>
      <c r="F66" s="269" t="s">
        <v>566</v>
      </c>
      <c r="G66" s="286"/>
      <c r="H66" s="281"/>
      <c r="I66" s="287"/>
      <c r="J66" s="281"/>
      <c r="K66" s="285"/>
      <c r="L66" s="288"/>
      <c r="N66" s="288"/>
      <c r="P66" s="288"/>
      <c r="R66" s="288"/>
      <c r="T66" s="288"/>
      <c r="U66" s="285"/>
      <c r="V66" s="280"/>
      <c r="W66" s="285"/>
      <c r="X66" s="280"/>
      <c r="Y66" s="285"/>
      <c r="Z66" s="285"/>
    </row>
    <row r="67" spans="1:26" x14ac:dyDescent="0.25">
      <c r="A67" s="284"/>
      <c r="B67" s="284"/>
      <c r="C67" s="268">
        <v>59</v>
      </c>
      <c r="D67" s="274" t="s">
        <v>816</v>
      </c>
      <c r="E67" s="269" t="s">
        <v>44</v>
      </c>
      <c r="F67" s="269" t="s">
        <v>721</v>
      </c>
      <c r="G67" s="284"/>
      <c r="H67" s="286"/>
      <c r="I67" s="288"/>
      <c r="J67" s="281"/>
      <c r="K67" s="279"/>
      <c r="L67" s="285"/>
      <c r="M67" s="280"/>
      <c r="N67" s="285"/>
      <c r="O67" s="280"/>
      <c r="P67" s="285"/>
      <c r="Q67" s="281"/>
      <c r="R67" s="285"/>
      <c r="S67" s="280"/>
      <c r="T67" s="285"/>
      <c r="U67" s="285"/>
      <c r="V67" s="280"/>
      <c r="W67" s="285"/>
      <c r="X67" s="280"/>
      <c r="Y67" s="285"/>
      <c r="Z67" s="285"/>
    </row>
    <row r="68" spans="1:26" x14ac:dyDescent="0.25">
      <c r="A68" s="285"/>
      <c r="B68" s="285"/>
      <c r="C68" s="268">
        <v>60</v>
      </c>
      <c r="D68" s="274" t="s">
        <v>814</v>
      </c>
      <c r="E68" s="269" t="s">
        <v>44</v>
      </c>
      <c r="F68" s="269" t="s">
        <v>252</v>
      </c>
      <c r="G68" s="281"/>
      <c r="H68" s="281"/>
      <c r="I68" s="285"/>
      <c r="J68" s="281"/>
      <c r="L68" s="288"/>
      <c r="N68" s="288"/>
      <c r="P68" s="288"/>
      <c r="R68" s="285"/>
      <c r="S68" s="280"/>
      <c r="T68" s="285"/>
      <c r="U68" s="285"/>
      <c r="V68" s="280"/>
      <c r="W68" s="285"/>
      <c r="X68" s="280"/>
      <c r="Y68" s="285"/>
      <c r="Z68" s="285"/>
    </row>
    <row r="69" spans="1:26" x14ac:dyDescent="0.25">
      <c r="A69" s="286"/>
      <c r="B69" s="286"/>
      <c r="C69" s="268">
        <v>61</v>
      </c>
      <c r="D69" s="274" t="s">
        <v>706</v>
      </c>
      <c r="E69" s="269" t="s">
        <v>94</v>
      </c>
      <c r="F69" s="269" t="s">
        <v>707</v>
      </c>
      <c r="G69" s="286"/>
      <c r="H69" s="281"/>
      <c r="I69" s="285"/>
      <c r="J69" s="281"/>
      <c r="K69" s="279"/>
      <c r="L69" s="285"/>
      <c r="M69" s="280"/>
      <c r="N69" s="285"/>
      <c r="O69" s="280"/>
      <c r="P69" s="285"/>
      <c r="Q69" s="281"/>
      <c r="R69" s="288"/>
      <c r="T69" s="288"/>
      <c r="U69" s="285"/>
      <c r="V69" s="280"/>
      <c r="W69" s="285"/>
      <c r="X69" s="280"/>
      <c r="Y69" s="285"/>
      <c r="Z69" s="285"/>
    </row>
    <row r="70" spans="1:26" x14ac:dyDescent="0.25">
      <c r="A70" s="285"/>
      <c r="B70" s="285"/>
      <c r="C70" s="268">
        <v>62</v>
      </c>
      <c r="D70" s="274" t="s">
        <v>724</v>
      </c>
      <c r="E70" s="269" t="s">
        <v>44</v>
      </c>
      <c r="F70" s="269" t="s">
        <v>309</v>
      </c>
      <c r="G70" s="284"/>
      <c r="H70" s="286"/>
      <c r="I70" s="285"/>
      <c r="J70" s="281"/>
      <c r="L70" s="288"/>
      <c r="N70" s="288"/>
      <c r="P70" s="288"/>
      <c r="R70" s="285"/>
      <c r="S70" s="280"/>
      <c r="T70" s="285"/>
      <c r="U70" s="285"/>
      <c r="V70" s="280"/>
      <c r="W70" s="285"/>
      <c r="X70" s="280"/>
      <c r="Y70" s="285"/>
      <c r="Z70" s="285"/>
    </row>
    <row r="71" spans="1:26" x14ac:dyDescent="0.25">
      <c r="A71" s="281"/>
      <c r="B71" s="281"/>
      <c r="C71" s="268">
        <v>63</v>
      </c>
      <c r="D71" s="270" t="s">
        <v>821</v>
      </c>
      <c r="E71" s="269" t="s">
        <v>71</v>
      </c>
      <c r="F71" s="269" t="s">
        <v>661</v>
      </c>
      <c r="G71" s="281"/>
      <c r="H71" s="281"/>
      <c r="I71" s="287"/>
      <c r="J71" s="286"/>
      <c r="K71" s="279"/>
      <c r="L71" s="285"/>
      <c r="M71" s="280"/>
      <c r="N71" s="285"/>
      <c r="O71" s="280"/>
      <c r="P71" s="285"/>
      <c r="Q71" s="281"/>
      <c r="R71" s="285"/>
      <c r="S71" s="285"/>
      <c r="T71" s="281"/>
      <c r="U71" s="285"/>
      <c r="V71" s="280"/>
      <c r="W71" s="285"/>
      <c r="X71" s="280"/>
      <c r="Y71" s="285"/>
      <c r="Z71" s="285"/>
    </row>
    <row r="72" spans="1:26" x14ac:dyDescent="0.25">
      <c r="A72" s="284"/>
      <c r="B72" s="284"/>
      <c r="C72" s="268">
        <v>64</v>
      </c>
      <c r="D72" s="270" t="s">
        <v>669</v>
      </c>
      <c r="E72" s="269" t="s">
        <v>71</v>
      </c>
      <c r="F72" s="269" t="s">
        <v>661</v>
      </c>
      <c r="G72" s="286"/>
      <c r="H72" s="286"/>
      <c r="J72" s="293"/>
      <c r="K72" s="279"/>
      <c r="L72" s="285"/>
      <c r="M72" s="280"/>
      <c r="N72" s="285"/>
      <c r="O72" s="280"/>
      <c r="P72" s="285"/>
      <c r="Q72" s="281"/>
      <c r="R72" s="288"/>
      <c r="T72" s="288"/>
      <c r="U72" s="285"/>
      <c r="V72" s="280"/>
      <c r="W72" s="285"/>
      <c r="X72" s="280"/>
      <c r="Y72" s="285"/>
      <c r="Z72" s="285"/>
    </row>
    <row r="73" spans="1:26" x14ac:dyDescent="0.25">
      <c r="A73" s="285"/>
      <c r="B73" s="285"/>
      <c r="C73" s="268">
        <v>65</v>
      </c>
      <c r="D73" s="276" t="s">
        <v>732</v>
      </c>
      <c r="E73" s="277" t="s">
        <v>17</v>
      </c>
      <c r="F73" s="277" t="s">
        <v>822</v>
      </c>
      <c r="G73" s="284"/>
      <c r="H73" s="281"/>
      <c r="I73" s="280"/>
      <c r="J73" s="285"/>
      <c r="L73" s="288"/>
      <c r="N73" s="288"/>
      <c r="P73" s="288"/>
      <c r="R73" s="285"/>
      <c r="S73" s="280"/>
      <c r="T73" s="285"/>
      <c r="U73" s="285"/>
      <c r="V73" s="280"/>
      <c r="W73" s="285"/>
      <c r="X73" s="280"/>
      <c r="Y73" s="285"/>
      <c r="Z73" s="285"/>
    </row>
    <row r="74" spans="1:26" x14ac:dyDescent="0.25">
      <c r="A74" s="286"/>
      <c r="B74" s="286"/>
      <c r="C74" s="202">
        <v>66</v>
      </c>
      <c r="D74" s="202" t="s">
        <v>751</v>
      </c>
      <c r="E74" s="202" t="s">
        <v>125</v>
      </c>
      <c r="F74" s="202" t="s">
        <v>128</v>
      </c>
      <c r="G74" s="281"/>
      <c r="H74" s="286"/>
      <c r="I74" s="279"/>
      <c r="J74" s="285"/>
      <c r="K74" s="279"/>
      <c r="L74" s="285"/>
      <c r="M74" s="280"/>
      <c r="N74" s="285"/>
      <c r="O74" s="280"/>
      <c r="P74" s="285"/>
      <c r="Q74" s="281"/>
      <c r="R74" s="288"/>
      <c r="T74" s="288"/>
      <c r="U74" s="285"/>
      <c r="V74" s="280"/>
      <c r="W74" s="285"/>
      <c r="X74" s="280"/>
      <c r="Y74" s="285"/>
      <c r="Z74" s="285"/>
    </row>
    <row r="75" spans="1:26" x14ac:dyDescent="0.25">
      <c r="A75" s="285"/>
      <c r="B75" s="285"/>
      <c r="C75" s="202">
        <v>67</v>
      </c>
      <c r="D75" s="202" t="s">
        <v>806</v>
      </c>
      <c r="E75" s="202" t="s">
        <v>502</v>
      </c>
      <c r="F75" s="202" t="s">
        <v>604</v>
      </c>
      <c r="G75" s="286"/>
      <c r="H75" s="284"/>
      <c r="I75" s="279"/>
      <c r="J75" s="285"/>
      <c r="K75" s="285"/>
      <c r="L75" s="288"/>
      <c r="N75" s="288"/>
      <c r="P75" s="288"/>
      <c r="R75" s="285"/>
      <c r="S75" s="280"/>
      <c r="T75" s="285"/>
      <c r="U75" s="285"/>
      <c r="V75" s="280"/>
      <c r="W75" s="285"/>
      <c r="X75" s="280"/>
      <c r="Y75" s="285"/>
      <c r="Z75" s="285"/>
    </row>
    <row r="76" spans="1:26" x14ac:dyDescent="0.25">
      <c r="A76" s="281"/>
      <c r="B76" s="281"/>
      <c r="C76" s="202">
        <v>68</v>
      </c>
      <c r="D76" s="202" t="s">
        <v>710</v>
      </c>
      <c r="E76" s="202" t="s">
        <v>56</v>
      </c>
      <c r="F76" s="202" t="s">
        <v>711</v>
      </c>
      <c r="G76" s="284"/>
      <c r="H76" s="281"/>
      <c r="I76" s="283"/>
      <c r="J76" s="285"/>
      <c r="K76" s="279"/>
      <c r="L76" s="285"/>
      <c r="M76" s="280"/>
      <c r="N76" s="285"/>
      <c r="O76" s="280"/>
      <c r="P76" s="285"/>
      <c r="Q76" s="281"/>
      <c r="R76" s="288"/>
      <c r="T76" s="288"/>
      <c r="U76" s="285"/>
      <c r="V76" s="280"/>
      <c r="W76" s="285"/>
      <c r="X76" s="280"/>
      <c r="Y76" s="285"/>
      <c r="Z76" s="285"/>
    </row>
    <row r="77" spans="1:26" x14ac:dyDescent="0.25">
      <c r="A77" s="284"/>
      <c r="B77" s="284"/>
      <c r="C77" s="202">
        <v>69</v>
      </c>
      <c r="D77" s="325" t="s">
        <v>837</v>
      </c>
      <c r="E77" s="202" t="s">
        <v>106</v>
      </c>
      <c r="F77" s="202" t="s">
        <v>838</v>
      </c>
      <c r="G77" s="281"/>
      <c r="H77" s="286"/>
      <c r="J77" s="285"/>
      <c r="L77" s="288"/>
      <c r="N77" s="288"/>
      <c r="P77" s="288"/>
      <c r="R77" s="285"/>
      <c r="S77" s="280"/>
      <c r="T77" s="285"/>
      <c r="U77" s="285"/>
      <c r="V77" s="280"/>
      <c r="W77" s="285"/>
      <c r="X77" s="280"/>
      <c r="Y77" s="285"/>
      <c r="Z77" s="285"/>
    </row>
    <row r="78" spans="1:26" x14ac:dyDescent="0.25">
      <c r="A78" s="285"/>
      <c r="B78" s="285"/>
      <c r="C78" s="294">
        <v>70</v>
      </c>
      <c r="D78" s="202" t="s">
        <v>839</v>
      </c>
      <c r="E78" s="202" t="s">
        <v>106</v>
      </c>
      <c r="F78" s="202" t="s">
        <v>838</v>
      </c>
      <c r="G78" s="286"/>
      <c r="H78" s="281"/>
      <c r="I78" s="280"/>
      <c r="J78" s="287"/>
      <c r="K78" s="279"/>
      <c r="L78" s="285"/>
      <c r="M78" s="280"/>
      <c r="N78" s="285"/>
      <c r="O78" s="280"/>
      <c r="P78" s="285"/>
      <c r="Q78" s="281"/>
      <c r="R78" s="285"/>
      <c r="S78" s="280"/>
      <c r="T78" s="285"/>
      <c r="U78" s="285"/>
      <c r="V78" s="280"/>
      <c r="W78" s="285"/>
      <c r="X78" s="280"/>
      <c r="Y78" s="285"/>
      <c r="Z78" s="285"/>
    </row>
    <row r="79" spans="1:26" x14ac:dyDescent="0.25">
      <c r="A79" s="286"/>
      <c r="B79" s="286"/>
      <c r="C79" s="294">
        <v>71</v>
      </c>
      <c r="D79" s="202" t="s">
        <v>840</v>
      </c>
      <c r="E79" s="202" t="s">
        <v>82</v>
      </c>
      <c r="F79" s="202" t="s">
        <v>841</v>
      </c>
      <c r="G79" s="285"/>
      <c r="H79" s="286"/>
      <c r="I79" s="279"/>
      <c r="J79" s="288"/>
      <c r="L79" s="288"/>
      <c r="N79" s="288"/>
      <c r="P79" s="288"/>
      <c r="R79" s="288"/>
      <c r="T79" s="288"/>
      <c r="U79" s="285"/>
      <c r="V79" s="280"/>
      <c r="W79" s="285"/>
      <c r="X79" s="280"/>
      <c r="Y79" s="285"/>
      <c r="Z79" s="285"/>
    </row>
    <row r="80" spans="1:26" x14ac:dyDescent="0.25">
      <c r="A80" s="285"/>
      <c r="B80" s="285"/>
      <c r="C80" s="294">
        <v>72</v>
      </c>
      <c r="D80" s="202" t="s">
        <v>844</v>
      </c>
      <c r="E80" s="202" t="s">
        <v>82</v>
      </c>
      <c r="F80" s="202" t="s">
        <v>841</v>
      </c>
      <c r="G80" s="285"/>
      <c r="H80" s="281"/>
      <c r="I80" s="283"/>
      <c r="J80" s="285"/>
      <c r="K80" s="279"/>
      <c r="L80" s="285"/>
      <c r="M80" s="280"/>
      <c r="N80" s="285"/>
      <c r="O80" s="280"/>
      <c r="P80" s="285"/>
      <c r="Q80" s="281"/>
      <c r="R80" s="285"/>
      <c r="S80" s="280"/>
      <c r="T80" s="285"/>
      <c r="U80" s="285"/>
      <c r="V80" s="280"/>
      <c r="W80" s="285"/>
      <c r="X80" s="280"/>
      <c r="Y80" s="285"/>
      <c r="Z80" s="285"/>
    </row>
    <row r="81" spans="1:26" x14ac:dyDescent="0.25">
      <c r="A81" s="281"/>
      <c r="B81" s="281"/>
      <c r="C81" s="293"/>
      <c r="D81" s="293"/>
      <c r="E81" s="293"/>
      <c r="F81" s="279"/>
      <c r="G81" s="285"/>
      <c r="H81" s="281"/>
      <c r="J81" s="285"/>
      <c r="K81" s="279"/>
      <c r="L81" s="285"/>
      <c r="M81" s="280"/>
      <c r="N81" s="285"/>
      <c r="O81" s="280"/>
      <c r="P81" s="285"/>
      <c r="Q81" s="281"/>
      <c r="R81" s="285"/>
      <c r="S81" s="285"/>
      <c r="T81" s="281"/>
      <c r="U81" s="285"/>
      <c r="V81" s="280"/>
      <c r="W81" s="285"/>
      <c r="X81" s="280"/>
      <c r="Y81" s="285"/>
      <c r="Z81" s="285"/>
    </row>
    <row r="82" spans="1:26" x14ac:dyDescent="0.25">
      <c r="A82" s="284"/>
      <c r="B82" s="284"/>
      <c r="C82" s="293"/>
      <c r="D82" s="293"/>
      <c r="E82" s="293"/>
      <c r="G82" s="285"/>
      <c r="H82" s="286"/>
      <c r="I82" s="280"/>
      <c r="J82" s="285"/>
      <c r="K82" s="285"/>
      <c r="L82" s="288"/>
      <c r="N82" s="288"/>
      <c r="P82" s="288"/>
      <c r="R82" s="288"/>
      <c r="T82" s="288"/>
      <c r="U82" s="285"/>
      <c r="V82" s="280"/>
      <c r="W82" s="285"/>
      <c r="X82" s="280"/>
      <c r="Y82" s="285"/>
      <c r="Z82" s="285"/>
    </row>
    <row r="83" spans="1:26" x14ac:dyDescent="0.25">
      <c r="A83" s="285"/>
      <c r="B83" s="285"/>
      <c r="C83" s="293"/>
      <c r="D83" s="293"/>
      <c r="E83" s="293"/>
      <c r="F83" s="279"/>
      <c r="G83" s="285"/>
      <c r="H83" s="281"/>
      <c r="I83" s="279"/>
      <c r="J83" s="285"/>
      <c r="K83" s="279"/>
      <c r="L83" s="285"/>
      <c r="M83" s="280"/>
      <c r="N83" s="285"/>
      <c r="O83" s="280"/>
      <c r="P83" s="285"/>
      <c r="Q83" s="281"/>
      <c r="R83" s="285"/>
      <c r="S83" s="280"/>
      <c r="T83" s="285"/>
      <c r="U83" s="285"/>
      <c r="V83" s="280"/>
      <c r="W83" s="285"/>
      <c r="X83" s="280"/>
      <c r="Y83" s="285"/>
      <c r="Z83" s="285"/>
    </row>
    <row r="84" spans="1:26" x14ac:dyDescent="0.25">
      <c r="A84" s="286"/>
      <c r="B84" s="286"/>
      <c r="C84" s="293"/>
      <c r="D84" s="293"/>
      <c r="E84" s="293"/>
      <c r="F84" s="279"/>
      <c r="G84" s="285"/>
      <c r="H84" s="286"/>
      <c r="I84" s="279"/>
      <c r="J84" s="285"/>
      <c r="L84" s="288"/>
      <c r="N84" s="288"/>
      <c r="P84" s="288"/>
      <c r="R84" s="288"/>
      <c r="T84" s="288"/>
      <c r="U84" s="285"/>
      <c r="V84" s="280"/>
      <c r="W84" s="285"/>
      <c r="X84" s="280"/>
      <c r="Y84" s="285"/>
      <c r="Z84" s="285"/>
    </row>
    <row r="85" spans="1:26" x14ac:dyDescent="0.25">
      <c r="A85" s="285"/>
      <c r="B85" s="285"/>
      <c r="C85" s="285"/>
      <c r="D85" s="285"/>
      <c r="E85" s="285"/>
      <c r="G85" s="285"/>
      <c r="H85" s="281"/>
      <c r="I85" s="283"/>
      <c r="J85" s="287"/>
      <c r="K85" s="279"/>
      <c r="L85" s="285"/>
      <c r="M85" s="280"/>
      <c r="N85" s="285"/>
      <c r="O85" s="280"/>
      <c r="P85" s="285"/>
      <c r="Q85" s="281"/>
      <c r="R85" s="285"/>
      <c r="S85" s="280"/>
      <c r="T85" s="285"/>
      <c r="U85" s="285"/>
      <c r="V85" s="280"/>
      <c r="W85" s="285"/>
      <c r="X85" s="280"/>
      <c r="Y85" s="285"/>
      <c r="Z85" s="285"/>
    </row>
    <row r="86" spans="1:26" x14ac:dyDescent="0.25">
      <c r="A86" s="281"/>
      <c r="B86" s="281"/>
      <c r="C86" s="285"/>
      <c r="D86" s="285"/>
      <c r="E86" s="285"/>
      <c r="F86" s="279"/>
      <c r="G86" s="285"/>
      <c r="H86" s="286"/>
      <c r="J86" s="288"/>
      <c r="L86" s="288"/>
      <c r="N86" s="288"/>
      <c r="P86" s="288"/>
      <c r="R86" s="288"/>
      <c r="T86" s="288"/>
      <c r="U86" s="285"/>
      <c r="V86" s="280"/>
      <c r="W86" s="285"/>
      <c r="X86" s="280"/>
      <c r="Y86" s="285"/>
      <c r="Z86" s="285"/>
    </row>
    <row r="87" spans="1:26" x14ac:dyDescent="0.25">
      <c r="A87" s="284"/>
      <c r="B87" s="284"/>
      <c r="C87" s="285"/>
      <c r="D87" s="287"/>
      <c r="E87" s="285"/>
      <c r="G87" s="285"/>
      <c r="H87" s="284"/>
      <c r="I87" s="280"/>
      <c r="J87" s="285"/>
      <c r="K87" s="279"/>
      <c r="L87" s="285"/>
      <c r="M87" s="280"/>
      <c r="N87" s="285"/>
      <c r="O87" s="280"/>
      <c r="P87" s="285"/>
      <c r="Q87" s="281"/>
      <c r="R87" s="285"/>
      <c r="S87" s="280"/>
      <c r="T87" s="285"/>
      <c r="U87" s="285"/>
      <c r="V87" s="280"/>
      <c r="W87" s="285"/>
      <c r="X87" s="280"/>
      <c r="Y87" s="285"/>
      <c r="Z87" s="285"/>
    </row>
    <row r="88" spans="1:26" x14ac:dyDescent="0.25">
      <c r="A88" s="285"/>
      <c r="B88" s="285"/>
      <c r="C88" s="285"/>
      <c r="D88" s="288"/>
      <c r="E88" s="287"/>
      <c r="F88" s="279"/>
      <c r="G88" s="285"/>
      <c r="H88" s="281"/>
      <c r="I88" s="285"/>
      <c r="J88" s="281"/>
      <c r="L88" s="288"/>
      <c r="N88" s="288"/>
      <c r="P88" s="288"/>
      <c r="R88" s="285"/>
      <c r="S88" s="280"/>
      <c r="T88" s="285"/>
      <c r="U88" s="285"/>
      <c r="V88" s="280"/>
      <c r="W88" s="285"/>
      <c r="X88" s="280"/>
      <c r="Y88" s="285"/>
      <c r="Z88" s="285"/>
    </row>
    <row r="89" spans="1:26" x14ac:dyDescent="0.25">
      <c r="A89" s="286"/>
      <c r="B89" s="286"/>
      <c r="C89" s="288"/>
      <c r="D89" s="293"/>
      <c r="E89" s="288"/>
      <c r="F89" s="279"/>
      <c r="G89" s="285"/>
      <c r="H89" s="286"/>
      <c r="I89" s="285"/>
      <c r="J89" s="281"/>
      <c r="K89" s="279"/>
      <c r="L89" s="285"/>
      <c r="M89" s="280"/>
      <c r="N89" s="285"/>
      <c r="O89" s="280"/>
      <c r="P89" s="285"/>
      <c r="Q89" s="281"/>
      <c r="R89" s="288"/>
      <c r="T89" s="288"/>
      <c r="U89" s="285"/>
      <c r="V89" s="280"/>
      <c r="W89" s="285"/>
      <c r="X89" s="280"/>
      <c r="Y89" s="285"/>
      <c r="Z89" s="285"/>
    </row>
    <row r="90" spans="1:26" x14ac:dyDescent="0.25">
      <c r="A90" s="285"/>
      <c r="B90" s="285"/>
      <c r="C90" s="293"/>
      <c r="D90" s="285"/>
      <c r="E90" s="293"/>
      <c r="F90" s="279"/>
      <c r="G90" s="285"/>
      <c r="H90" s="281"/>
      <c r="I90" s="287"/>
      <c r="J90" s="281"/>
      <c r="L90" s="288"/>
      <c r="N90" s="288"/>
      <c r="P90" s="288"/>
      <c r="R90" s="285"/>
      <c r="S90" s="280"/>
      <c r="T90" s="285"/>
      <c r="U90" s="285"/>
      <c r="V90" s="280"/>
      <c r="W90" s="285"/>
      <c r="X90" s="280"/>
      <c r="Y90" s="285"/>
      <c r="Z90" s="285"/>
    </row>
    <row r="91" spans="1:26" x14ac:dyDescent="0.25">
      <c r="A91" s="281"/>
      <c r="B91" s="281"/>
      <c r="C91" s="293"/>
      <c r="D91" s="287"/>
      <c r="E91" s="293"/>
      <c r="G91" s="285"/>
      <c r="H91" s="286"/>
      <c r="I91" s="285"/>
      <c r="J91" s="281"/>
      <c r="K91" s="279"/>
      <c r="L91" s="285"/>
      <c r="M91" s="280"/>
      <c r="N91" s="285"/>
      <c r="O91" s="280"/>
      <c r="P91" s="285"/>
      <c r="Q91" s="281"/>
      <c r="R91" s="285"/>
      <c r="S91" s="285"/>
      <c r="T91" s="281"/>
      <c r="U91" s="285"/>
      <c r="V91" s="280"/>
      <c r="W91" s="285"/>
      <c r="X91" s="280"/>
      <c r="Y91" s="285"/>
      <c r="Z91" s="285"/>
    </row>
    <row r="92" spans="1:26" x14ac:dyDescent="0.25">
      <c r="A92" s="284"/>
      <c r="B92" s="284"/>
      <c r="C92" s="293"/>
      <c r="D92" s="287"/>
      <c r="E92" s="293"/>
      <c r="F92" s="279"/>
      <c r="G92" s="285"/>
      <c r="H92" s="281"/>
      <c r="I92" s="287"/>
      <c r="J92" s="286"/>
      <c r="L92" s="288"/>
      <c r="N92" s="288"/>
      <c r="P92" s="288"/>
      <c r="R92" s="288"/>
      <c r="T92" s="288"/>
      <c r="U92" s="285"/>
      <c r="V92" s="280"/>
      <c r="W92" s="285"/>
      <c r="X92" s="280"/>
      <c r="Y92" s="285"/>
      <c r="Z92" s="285"/>
    </row>
    <row r="93" spans="1:26" x14ac:dyDescent="0.25">
      <c r="A93" s="285"/>
      <c r="B93" s="285"/>
      <c r="C93" s="293"/>
      <c r="D93" s="285"/>
      <c r="E93" s="293"/>
      <c r="G93" s="285"/>
      <c r="H93" s="281"/>
      <c r="I93" s="288"/>
      <c r="J93" s="284"/>
      <c r="K93" s="279"/>
      <c r="L93" s="285"/>
      <c r="M93" s="280"/>
      <c r="N93" s="285"/>
      <c r="O93" s="280"/>
      <c r="P93" s="285"/>
      <c r="Q93" s="281"/>
      <c r="R93" s="285"/>
      <c r="S93" s="280"/>
      <c r="T93" s="285"/>
      <c r="U93" s="285"/>
      <c r="V93" s="280"/>
      <c r="W93" s="285"/>
      <c r="X93" s="280"/>
      <c r="Y93" s="285"/>
      <c r="Z93" s="285"/>
    </row>
    <row r="94" spans="1:26" x14ac:dyDescent="0.25">
      <c r="A94" s="286"/>
      <c r="B94" s="286"/>
      <c r="C94" s="285"/>
      <c r="D94" s="287"/>
      <c r="E94" s="285"/>
      <c r="F94" s="279"/>
      <c r="G94" s="285"/>
      <c r="H94" s="286"/>
      <c r="I94" s="285"/>
      <c r="J94" s="281"/>
      <c r="L94" s="288"/>
      <c r="N94" s="288"/>
      <c r="P94" s="288"/>
      <c r="R94" s="288"/>
      <c r="T94" s="288"/>
      <c r="U94" s="285"/>
      <c r="V94" s="280"/>
      <c r="W94" s="285"/>
      <c r="X94" s="280"/>
      <c r="Y94" s="285"/>
      <c r="Z94" s="285"/>
    </row>
    <row r="95" spans="1:26" x14ac:dyDescent="0.25">
      <c r="A95" s="285"/>
      <c r="B95" s="285"/>
      <c r="C95" s="287"/>
      <c r="D95" s="285"/>
      <c r="E95" s="285"/>
      <c r="F95" s="279"/>
      <c r="G95" s="285"/>
      <c r="H95" s="284"/>
      <c r="I95" s="287"/>
      <c r="J95" s="281"/>
      <c r="K95" s="279"/>
      <c r="L95" s="285"/>
      <c r="M95" s="280"/>
      <c r="N95" s="285"/>
      <c r="O95" s="280"/>
      <c r="P95" s="285"/>
      <c r="Q95" s="281"/>
      <c r="R95" s="285"/>
      <c r="S95" s="280"/>
      <c r="T95" s="285"/>
      <c r="U95" s="285"/>
      <c r="V95" s="280"/>
      <c r="W95" s="285"/>
      <c r="X95" s="280"/>
      <c r="Y95" s="285"/>
      <c r="Z95" s="285"/>
    </row>
    <row r="96" spans="1:26" x14ac:dyDescent="0.25">
      <c r="A96" s="281"/>
      <c r="B96" s="281"/>
      <c r="C96" s="287"/>
      <c r="D96" s="287"/>
      <c r="E96" s="292"/>
      <c r="G96" s="285"/>
      <c r="H96" s="281"/>
      <c r="I96" s="288"/>
      <c r="J96" s="281"/>
      <c r="L96" s="288"/>
      <c r="N96" s="288"/>
      <c r="P96" s="288"/>
      <c r="R96" s="288"/>
      <c r="T96" s="288"/>
      <c r="U96" s="285"/>
      <c r="V96" s="280"/>
      <c r="W96" s="285"/>
      <c r="X96" s="280"/>
      <c r="Y96" s="285"/>
      <c r="Z96" s="285"/>
    </row>
    <row r="97" spans="1:26" x14ac:dyDescent="0.25">
      <c r="A97" s="284"/>
      <c r="B97" s="284"/>
      <c r="C97" s="288"/>
      <c r="D97" s="288"/>
      <c r="E97" s="285"/>
      <c r="F97" s="279"/>
      <c r="G97" s="285"/>
      <c r="H97" s="286"/>
      <c r="I97" s="285"/>
      <c r="J97" s="281"/>
      <c r="K97" s="279"/>
      <c r="L97" s="285"/>
      <c r="M97" s="280"/>
      <c r="N97" s="285"/>
      <c r="O97" s="280"/>
      <c r="P97" s="285"/>
      <c r="Q97" s="281"/>
      <c r="R97" s="285"/>
      <c r="S97" s="280"/>
      <c r="T97" s="285"/>
      <c r="U97" s="285"/>
      <c r="V97" s="280"/>
      <c r="W97" s="285"/>
      <c r="X97" s="280"/>
      <c r="Y97" s="285"/>
      <c r="Z97" s="285"/>
    </row>
    <row r="98" spans="1:26" x14ac:dyDescent="0.25">
      <c r="A98" s="285"/>
      <c r="B98" s="285"/>
      <c r="C98" s="293"/>
      <c r="D98" s="293"/>
      <c r="E98" s="288"/>
      <c r="G98" s="285"/>
      <c r="H98" s="281"/>
      <c r="I98" s="285"/>
      <c r="J98" s="281"/>
      <c r="L98" s="288"/>
      <c r="N98" s="288"/>
      <c r="P98" s="288"/>
      <c r="R98" s="285"/>
      <c r="S98" s="280"/>
      <c r="T98" s="285"/>
      <c r="U98" s="285"/>
      <c r="V98" s="280"/>
      <c r="W98" s="285"/>
      <c r="X98" s="280"/>
      <c r="Y98" s="285"/>
      <c r="Z98" s="285"/>
    </row>
    <row r="99" spans="1:26" x14ac:dyDescent="0.25">
      <c r="A99" s="286"/>
      <c r="B99" s="286"/>
      <c r="C99" s="293"/>
      <c r="D99" s="293"/>
      <c r="E99" s="293"/>
      <c r="F99" s="279"/>
      <c r="G99" s="285"/>
      <c r="H99" s="286"/>
      <c r="I99" s="285"/>
      <c r="J99" s="286"/>
      <c r="K99" s="279"/>
      <c r="L99" s="285"/>
      <c r="M99" s="280"/>
      <c r="N99" s="285"/>
      <c r="O99" s="280"/>
      <c r="P99" s="285"/>
      <c r="Q99" s="281"/>
      <c r="R99" s="288"/>
      <c r="T99" s="288"/>
      <c r="U99" s="285"/>
      <c r="V99" s="280"/>
      <c r="W99" s="285"/>
      <c r="X99" s="280"/>
      <c r="Y99" s="285"/>
      <c r="Z99" s="285"/>
    </row>
    <row r="100" spans="1:26" x14ac:dyDescent="0.25">
      <c r="A100" s="285"/>
      <c r="B100" s="285"/>
      <c r="C100" s="293"/>
      <c r="D100" s="293"/>
      <c r="E100" s="293"/>
      <c r="G100" s="285"/>
      <c r="H100" s="281"/>
      <c r="I100" s="287"/>
      <c r="J100" s="284"/>
      <c r="L100" s="288"/>
      <c r="N100" s="288"/>
      <c r="P100" s="288"/>
      <c r="R100" s="285"/>
      <c r="S100" s="280"/>
      <c r="T100" s="285"/>
      <c r="U100" s="285"/>
      <c r="V100" s="280"/>
      <c r="W100" s="285"/>
      <c r="X100" s="280"/>
      <c r="Y100" s="285"/>
      <c r="Z100" s="285"/>
    </row>
    <row r="101" spans="1:26" x14ac:dyDescent="0.25">
      <c r="A101" s="281"/>
      <c r="B101" s="281"/>
      <c r="C101" s="293"/>
      <c r="D101" s="293"/>
      <c r="E101" s="293"/>
      <c r="F101" s="279"/>
      <c r="G101" s="285"/>
      <c r="H101" s="281"/>
      <c r="I101" s="288"/>
      <c r="J101" s="281"/>
      <c r="K101" s="279"/>
      <c r="L101" s="285"/>
      <c r="M101" s="280"/>
      <c r="N101" s="285"/>
      <c r="O101" s="280"/>
      <c r="P101" s="285"/>
      <c r="Q101" s="281"/>
      <c r="R101" s="285"/>
      <c r="S101" s="285"/>
      <c r="T101" s="281"/>
      <c r="U101" s="285"/>
      <c r="V101" s="280"/>
      <c r="W101" s="285"/>
      <c r="X101" s="280"/>
      <c r="Y101" s="285"/>
      <c r="Z101" s="285"/>
    </row>
    <row r="102" spans="1:26" x14ac:dyDescent="0.25">
      <c r="A102" s="284"/>
      <c r="B102" s="284"/>
      <c r="C102" s="285"/>
      <c r="D102" s="285"/>
      <c r="E102" s="293"/>
      <c r="F102" s="279"/>
      <c r="G102" s="285"/>
      <c r="H102" s="286"/>
      <c r="I102" s="285"/>
      <c r="J102" s="281"/>
      <c r="L102" s="288"/>
      <c r="N102" s="288"/>
      <c r="P102" s="288"/>
      <c r="R102" s="303"/>
      <c r="S102" s="295"/>
      <c r="T102" s="303"/>
      <c r="U102" s="285"/>
      <c r="V102" s="280"/>
      <c r="W102" s="285"/>
      <c r="X102" s="280"/>
      <c r="Y102" s="285"/>
      <c r="Z102" s="285"/>
    </row>
    <row r="103" spans="1:26" x14ac:dyDescent="0.25">
      <c r="A103" s="285"/>
      <c r="B103" s="285"/>
      <c r="C103" s="285"/>
      <c r="D103" s="285"/>
      <c r="E103" s="293"/>
      <c r="F103" s="279"/>
      <c r="G103" s="285"/>
      <c r="H103" s="281"/>
      <c r="I103" s="285"/>
      <c r="J103" s="281"/>
      <c r="K103" s="279"/>
      <c r="L103" s="285"/>
      <c r="M103" s="280"/>
      <c r="N103" s="285"/>
      <c r="O103" s="280"/>
      <c r="P103" s="285"/>
      <c r="Q103" s="279"/>
      <c r="R103" s="292"/>
      <c r="S103" s="304"/>
      <c r="T103" s="292"/>
      <c r="U103" s="285"/>
      <c r="V103" s="280"/>
      <c r="W103" s="285"/>
      <c r="X103" s="280"/>
      <c r="Y103" s="285"/>
      <c r="Z103" s="285"/>
    </row>
    <row r="104" spans="1:26" x14ac:dyDescent="0.25">
      <c r="A104" s="286"/>
      <c r="B104" s="286"/>
      <c r="C104" s="285"/>
      <c r="D104" s="285"/>
      <c r="E104" s="285"/>
      <c r="F104" s="282"/>
      <c r="G104" s="285"/>
      <c r="H104" s="286"/>
      <c r="I104" s="285"/>
      <c r="J104" s="281"/>
      <c r="K104" s="282"/>
      <c r="L104" s="287"/>
      <c r="M104" s="282"/>
      <c r="N104" s="287"/>
      <c r="O104" s="286"/>
      <c r="P104" s="287"/>
      <c r="R104" s="303"/>
      <c r="S104" s="295"/>
      <c r="T104" s="303"/>
      <c r="U104" s="285"/>
      <c r="V104" s="280"/>
      <c r="W104" s="285"/>
      <c r="X104" s="280"/>
      <c r="Y104" s="285"/>
      <c r="Z104" s="285"/>
    </row>
    <row r="105" spans="1:26" x14ac:dyDescent="0.25">
      <c r="A105" s="285"/>
      <c r="B105" s="285"/>
      <c r="C105" s="285"/>
      <c r="D105" s="285"/>
      <c r="E105" s="293"/>
      <c r="F105" s="279"/>
      <c r="G105" s="285"/>
      <c r="H105" s="286"/>
      <c r="I105" s="285"/>
      <c r="J105" s="286"/>
      <c r="K105" s="286"/>
      <c r="L105" s="286"/>
      <c r="M105" s="286"/>
      <c r="N105" s="286"/>
      <c r="O105" s="286"/>
      <c r="P105" s="286"/>
      <c r="Q105" s="280"/>
      <c r="R105" s="292"/>
      <c r="S105" s="304"/>
      <c r="T105" s="292"/>
      <c r="U105" s="285"/>
      <c r="V105" s="280"/>
      <c r="W105" s="285"/>
      <c r="X105" s="280"/>
      <c r="Y105" s="285"/>
      <c r="Z105" s="285"/>
    </row>
    <row r="106" spans="1:26" x14ac:dyDescent="0.25">
      <c r="A106" s="286"/>
      <c r="B106" s="286"/>
      <c r="C106" s="285"/>
      <c r="D106" s="285"/>
      <c r="E106" s="293"/>
      <c r="F106" s="279"/>
      <c r="G106" s="285"/>
      <c r="H106" s="286"/>
      <c r="I106" s="285"/>
      <c r="J106" s="286"/>
      <c r="K106" s="286"/>
      <c r="L106" s="286"/>
      <c r="M106" s="286"/>
      <c r="N106" s="286"/>
      <c r="O106" s="286"/>
      <c r="P106" s="286"/>
      <c r="Q106" s="280"/>
      <c r="R106" s="303"/>
      <c r="S106" s="295"/>
      <c r="T106" s="303"/>
      <c r="U106" s="285"/>
      <c r="V106" s="280"/>
      <c r="W106" s="285"/>
      <c r="X106" s="280"/>
      <c r="Y106" s="285"/>
      <c r="Z106" s="285"/>
    </row>
    <row r="107" spans="1:26" x14ac:dyDescent="0.25">
      <c r="A107" s="285"/>
      <c r="B107" s="285"/>
      <c r="C107" s="285"/>
      <c r="D107" s="285"/>
      <c r="E107" s="293"/>
      <c r="F107" s="279"/>
      <c r="G107" s="285"/>
      <c r="H107" s="286"/>
      <c r="I107" s="285"/>
      <c r="J107" s="286"/>
      <c r="K107" s="286"/>
      <c r="L107" s="286"/>
      <c r="M107" s="286"/>
      <c r="N107" s="286"/>
      <c r="O107" s="286"/>
      <c r="P107" s="286"/>
      <c r="Q107" s="285"/>
      <c r="R107" s="292"/>
      <c r="S107" s="304"/>
      <c r="T107" s="292"/>
      <c r="U107" s="285"/>
      <c r="V107" s="280"/>
      <c r="W107" s="285"/>
      <c r="X107" s="280"/>
      <c r="Y107" s="285"/>
      <c r="Z107" s="285"/>
    </row>
    <row r="108" spans="1:26" x14ac:dyDescent="0.25">
      <c r="A108" s="281"/>
      <c r="B108" s="281"/>
      <c r="C108" s="285"/>
      <c r="D108" s="285"/>
      <c r="E108" s="293"/>
      <c r="F108" s="279"/>
      <c r="G108" s="285"/>
      <c r="H108" s="286"/>
      <c r="I108" s="285"/>
      <c r="J108" s="286"/>
      <c r="K108" s="286"/>
      <c r="L108" s="286"/>
      <c r="M108" s="286"/>
      <c r="N108" s="286"/>
      <c r="O108" s="286"/>
      <c r="P108" s="286"/>
      <c r="Q108" s="285"/>
      <c r="R108" s="292"/>
      <c r="S108" s="304"/>
      <c r="T108" s="292"/>
      <c r="U108" s="285"/>
      <c r="V108" s="280"/>
      <c r="W108" s="285"/>
      <c r="X108" s="280"/>
      <c r="Y108" s="285"/>
      <c r="Z108" s="285"/>
    </row>
    <row r="109" spans="1:26" x14ac:dyDescent="0.25">
      <c r="A109" s="284"/>
      <c r="B109" s="284"/>
      <c r="C109" s="285"/>
      <c r="D109" s="285"/>
      <c r="E109" s="293"/>
      <c r="F109" s="279"/>
      <c r="G109" s="285"/>
      <c r="H109" s="281"/>
      <c r="I109" s="285"/>
      <c r="J109" s="281"/>
      <c r="K109" s="281"/>
      <c r="L109" s="281"/>
      <c r="M109" s="281"/>
      <c r="N109" s="281"/>
      <c r="O109" s="281"/>
      <c r="P109" s="281"/>
      <c r="Q109" s="285"/>
      <c r="R109" s="303"/>
      <c r="S109" s="295"/>
      <c r="T109" s="303"/>
      <c r="U109" s="285"/>
      <c r="V109" s="280"/>
      <c r="W109" s="285"/>
      <c r="X109" s="280"/>
      <c r="Y109" s="285"/>
      <c r="Z109" s="285"/>
    </row>
    <row r="110" spans="1:26" x14ac:dyDescent="0.25">
      <c r="A110" s="281"/>
      <c r="B110" s="281"/>
      <c r="C110" s="285"/>
      <c r="D110" s="285"/>
      <c r="E110" s="285"/>
      <c r="F110" s="282"/>
      <c r="G110" s="285"/>
      <c r="H110" s="286"/>
      <c r="I110" s="285"/>
      <c r="J110" s="286"/>
      <c r="K110" s="286"/>
      <c r="L110" s="286"/>
      <c r="M110" s="286"/>
      <c r="N110" s="286"/>
      <c r="O110" s="286"/>
      <c r="P110" s="286"/>
      <c r="Q110" s="285"/>
      <c r="R110" s="292"/>
      <c r="S110" s="304"/>
      <c r="T110" s="292"/>
      <c r="U110" s="285"/>
      <c r="V110" s="280"/>
      <c r="W110" s="285"/>
      <c r="X110" s="280"/>
      <c r="Y110" s="285"/>
      <c r="Z110" s="285"/>
    </row>
    <row r="111" spans="1:26" x14ac:dyDescent="0.25">
      <c r="A111" s="285"/>
      <c r="B111" s="285"/>
      <c r="C111" s="292"/>
      <c r="D111" s="285"/>
      <c r="E111" s="293"/>
      <c r="F111" s="279"/>
      <c r="G111" s="285"/>
      <c r="H111" s="286"/>
      <c r="I111" s="285"/>
      <c r="J111" s="286"/>
      <c r="K111" s="286"/>
      <c r="L111" s="286"/>
      <c r="M111" s="286"/>
      <c r="N111" s="286"/>
      <c r="O111" s="286"/>
      <c r="P111" s="286"/>
      <c r="Q111" s="285"/>
      <c r="R111" s="292"/>
      <c r="S111" s="304"/>
      <c r="T111" s="292"/>
      <c r="U111" s="287"/>
      <c r="V111" s="282"/>
      <c r="W111" s="287"/>
      <c r="X111" s="282"/>
      <c r="Y111" s="285"/>
    </row>
    <row r="112" spans="1:26" x14ac:dyDescent="0.25">
      <c r="A112" s="284"/>
      <c r="B112" s="288"/>
      <c r="C112" s="289"/>
      <c r="D112" s="289"/>
      <c r="E112" s="289"/>
      <c r="F112" s="289"/>
      <c r="G112" s="289"/>
      <c r="H112" s="289"/>
      <c r="I112" s="293"/>
      <c r="J112" s="289"/>
      <c r="K112" s="289"/>
      <c r="L112" s="289"/>
      <c r="M112" s="289"/>
      <c r="N112" s="289"/>
      <c r="O112" s="289"/>
      <c r="P112" s="289"/>
      <c r="Q112" s="293"/>
      <c r="R112" s="295"/>
      <c r="S112" s="305"/>
      <c r="T112" s="305"/>
      <c r="U112" s="284"/>
      <c r="V112" s="284"/>
      <c r="W112" s="284"/>
    </row>
    <row r="113" spans="2:2" x14ac:dyDescent="0.25">
      <c r="B113" s="191"/>
    </row>
  </sheetData>
  <mergeCells count="1">
    <mergeCell ref="C7:F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15</vt:i4>
      </vt:variant>
    </vt:vector>
  </HeadingPairs>
  <TitlesOfParts>
    <vt:vector size="15" baseType="lpstr">
      <vt:lpstr>ListaCompleta</vt:lpstr>
      <vt:lpstr>Contagem</vt:lpstr>
      <vt:lpstr>PessoalFaltaPagar</vt:lpstr>
      <vt:lpstr>Pagamento</vt:lpstr>
      <vt:lpstr>NaoPagos</vt:lpstr>
      <vt:lpstr>MobilityAgreement</vt:lpstr>
      <vt:lpstr>Update</vt:lpstr>
      <vt:lpstr>Observacoes</vt:lpstr>
      <vt:lpstr>CheckIN</vt:lpstr>
      <vt:lpstr>ListaPessoalConfirmado</vt:lpstr>
      <vt:lpstr>FolhaPresenças_1</vt:lpstr>
      <vt:lpstr>FolhaPresenças_2</vt:lpstr>
      <vt:lpstr>FolhaPresenças_3</vt:lpstr>
      <vt:lpstr>FolhaPresenças_4</vt:lpstr>
      <vt:lpstr>FolhaPresenças_5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Guida Maria Freire Dias</cp:lastModifiedBy>
  <cp:lastPrinted>2018-05-07T10:37:17Z</cp:lastPrinted>
  <dcterms:created xsi:type="dcterms:W3CDTF">2015-06-16T13:50:24Z</dcterms:created>
  <dcterms:modified xsi:type="dcterms:W3CDTF">2018-05-07T13:11:50Z</dcterms:modified>
</cp:coreProperties>
</file>